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0.34\Documentos\arojas\Mis documentos\CONTROL INTERNO FUGA\2021\INFORMES\Transparencia\Mayo\"/>
    </mc:Choice>
  </mc:AlternateContent>
  <bookViews>
    <workbookView xWindow="0" yWindow="0" windowWidth="20460" windowHeight="7095" firstSheet="6" activeTab="6"/>
  </bookViews>
  <sheets>
    <sheet name="Matríz de Cumplimiento Ley 1712" sheetId="1" state="hidden" r:id="rId1"/>
    <sheet name="Responsables" sheetId="2" state="hidden" r:id="rId2"/>
    <sheet name="Hoja1" sheetId="7" state="hidden" r:id="rId3"/>
    <sheet name="filtro" sheetId="4" state="hidden" r:id="rId4"/>
    <sheet name="TABLA" sheetId="5" state="hidden" r:id="rId5"/>
    <sheet name="Hoja2" sheetId="11" state="hidden" r:id="rId6"/>
    <sheet name="Matriz de Cumplimiento  I Cuat." sheetId="12" r:id="rId7"/>
    <sheet name="Tabla ajustada OAP" sheetId="14" r:id="rId8"/>
    <sheet name="Tabla ajustada OCI" sheetId="18" r:id="rId9"/>
    <sheet name="Hoja3" sheetId="19" state="hidden" r:id="rId10"/>
    <sheet name="listaa" sheetId="13" state="hidden" r:id="rId11"/>
  </sheets>
  <externalReferences>
    <externalReference r:id="rId12"/>
  </externalReferences>
  <definedNames>
    <definedName name="_xlnm._FilterDatabase" localSheetId="3" hidden="1">filtro!$A$4:$N$190</definedName>
    <definedName name="_xlnm._FilterDatabase" localSheetId="6" hidden="1">'Matriz de Cumplimiento  I Cuat.'!$A$4:$R$174</definedName>
    <definedName name="_xlnm._FilterDatabase" localSheetId="0" hidden="1">'Matríz de Cumplimiento Ley 1712'!$A$5:$K$6</definedName>
    <definedName name="_xlnm._FilterDatabase" localSheetId="1" hidden="1">Responsables!$A$5:$I$6</definedName>
    <definedName name="_xlnm._FilterDatabase" localSheetId="4" hidden="1">TABLA!$A$1:$C$13</definedName>
    <definedName name="_xlnm._FilterDatabase" localSheetId="8" hidden="1">'Tabla ajustada OCI'!$B$2:$M$126</definedName>
    <definedName name="_FilterDatabase_0" localSheetId="3">filtro!$A$4:$E$182</definedName>
    <definedName name="_FilterDatabase_0" localSheetId="6">'Matriz de Cumplimiento  I Cuat.'!$A$4:$L$174</definedName>
    <definedName name="_FilterDatabase_0_0" localSheetId="3">filtro!$A$4:$E$182</definedName>
    <definedName name="_FilterDatabase_0_0" localSheetId="6">'Matriz de Cumplimiento  I Cuat.'!$A$4:$L$174</definedName>
    <definedName name="_FilterDatabase_0_0_0" localSheetId="3">filtro!$A$4:$E$182</definedName>
    <definedName name="_FilterDatabase_0_0_0" localSheetId="6">'Matriz de Cumplimiento  I Cuat.'!$A$4:$L$174</definedName>
    <definedName name="_xlnm.Print_Area" localSheetId="3">filtro!$A$1:$G$190</definedName>
    <definedName name="_xlnm.Print_Area" localSheetId="6">'Matriz de Cumplimiento  I Cuat.'!$A$1:$R$182</definedName>
    <definedName name="_xlnm.Print_Area" localSheetId="0">'Matríz de Cumplimiento Ley 1712'!$A$1:$K$98</definedName>
    <definedName name="Print_Area_0" localSheetId="3">filtro!$A$3:$E$182</definedName>
    <definedName name="Print_Area_0" localSheetId="6">'Matriz de Cumplimiento  I Cuat.'!$A$3:$L$174</definedName>
    <definedName name="Print_Area_0_0" localSheetId="3">filtro!$A$3:$E$182</definedName>
    <definedName name="Print_Area_0_0" localSheetId="6">'Matriz de Cumplimiento  I Cuat.'!$A$3:$L$174</definedName>
    <definedName name="Print_Area_0_0_0" localSheetId="3">filtro!$A$3:$E$182</definedName>
    <definedName name="Print_Area_0_0_0" localSheetId="6">'Matriz de Cumplimiento  I Cuat.'!$A$3:$L$174</definedName>
    <definedName name="Print_Titles_0" localSheetId="3">filtro!$1:$4</definedName>
    <definedName name="Print_Titles_0" localSheetId="6">'Matriz de Cumplimiento  I Cuat.'!$2:$4</definedName>
    <definedName name="Print_Titles_0_0" localSheetId="3">filtro!$1:$4</definedName>
    <definedName name="Print_Titles_0_0" localSheetId="6">'Matriz de Cumplimiento  I Cuat.'!$2:$4</definedName>
    <definedName name="Print_Titles_0_0_0" localSheetId="3">filtro!#REF!</definedName>
    <definedName name="Print_Titles_0_0_0" localSheetId="6">'Matriz de Cumplimiento  I Cuat.'!#REF!</definedName>
    <definedName name="_xlnm.Print_Titles" localSheetId="3">filtro!$1:$4</definedName>
    <definedName name="_xlnm.Print_Titles" localSheetId="6">'Matriz de Cumplimiento  I Cuat.'!$2:$4</definedName>
    <definedName name="_xlnm.Print_Titles" localSheetId="0">'Matríz de Cumplimiento Ley 1712'!$1:$6</definedName>
    <definedName name="_xlnm.Print_Titles" localSheetId="1">Responsables!$1:$6</definedName>
    <definedName name="Z_02E5D866_D53A_4EF6_B50C_D3093017D776_.wvu.FilterData" localSheetId="3">filtro!$B$4:$E$182</definedName>
    <definedName name="Z_02E5D866_D53A_4EF6_B50C_D3093017D776_.wvu.FilterData" localSheetId="6">'Matriz de Cumplimiento  I Cuat.'!$B$4:$L$174</definedName>
    <definedName name="Z_1EAEE9B9_E6FE_4188_9E38_7E6D9DDC7F9D_.wvu.FilterData" localSheetId="3">filtro!$B$4:$E$182</definedName>
    <definedName name="Z_1EAEE9B9_E6FE_4188_9E38_7E6D9DDC7F9D_.wvu.FilterData" localSheetId="6">'Matriz de Cumplimiento  I Cuat.'!$B$4:$L$174</definedName>
    <definedName name="Z_28FA599E_4F80_47B3_A19A_2948FB11B983_.wvu.FilterData" localSheetId="3">filtro!$B$4:$E$182</definedName>
    <definedName name="Z_28FA599E_4F80_47B3_A19A_2948FB11B983_.wvu.FilterData" localSheetId="6">'Matriz de Cumplimiento  I Cuat.'!$B$4:$L$174</definedName>
    <definedName name="Z_390D922C_AF95_4CC3_BEE3_A70589C89D96_.wvu.FilterData" localSheetId="3">filtro!$B$4:$E$182</definedName>
    <definedName name="Z_390D922C_AF95_4CC3_BEE3_A70589C89D96_.wvu.FilterData" localSheetId="6">'Matriz de Cumplimiento  I Cuat.'!$B$4:$L$174</definedName>
    <definedName name="Z_6C3DF6E3_8733_497E_82C7_4D8B474FBE11_.wvu.FilterData" localSheetId="3">filtro!$B$4:$E$182</definedName>
    <definedName name="Z_6C3DF6E3_8733_497E_82C7_4D8B474FBE11_.wvu.FilterData" localSheetId="6">'Matriz de Cumplimiento  I Cuat.'!$B$4:$L$174</definedName>
    <definedName name="Z_6C3DF6E3_8733_497E_82C7_4D8B474FBE11_.wvu.PrintArea" localSheetId="3">filtro!$A:$E</definedName>
    <definedName name="Z_6C3DF6E3_8733_497E_82C7_4D8B474FBE11_.wvu.PrintArea" localSheetId="6">'Matriz de Cumplimiento  I Cuat.'!$A:$L</definedName>
    <definedName name="Z_70B9DA2C_3A67_4532_B865_46B164706639_.wvu.FilterData" localSheetId="3">filtro!$B$4:$E$182</definedName>
    <definedName name="Z_70B9DA2C_3A67_4532_B865_46B164706639_.wvu.FilterData" localSheetId="6">'Matriz de Cumplimiento  I Cuat.'!$B$4:$L$174</definedName>
    <definedName name="Z_70B9DA2C_3A67_4532_B865_46B164706639_.wvu.PrintArea" localSheetId="3">filtro!$A:$E</definedName>
    <definedName name="Z_70B9DA2C_3A67_4532_B865_46B164706639_.wvu.PrintArea" localSheetId="6">'Matriz de Cumplimiento  I Cuat.'!$A:$L</definedName>
    <definedName name="Z_87B5649D_2E35_4724_A804_B6030808A779_.wvu.FilterData" localSheetId="3">filtro!$B$4:$E$182</definedName>
    <definedName name="Z_87B5649D_2E35_4724_A804_B6030808A779_.wvu.FilterData" localSheetId="6">'Matriz de Cumplimiento  I Cuat.'!$B$4:$L$174</definedName>
    <definedName name="Z_BF874B2C_4DFD_4433_81A9_B6E7EAB81C49_.wvu.FilterData" localSheetId="3">filtro!$B$4:$E$182</definedName>
    <definedName name="Z_BF874B2C_4DFD_4433_81A9_B6E7EAB81C49_.wvu.FilterData" localSheetId="6">'Matriz de Cumplimiento  I Cuat.'!$B$4:$L$174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9" i="18" l="1"/>
  <c r="R8" i="18"/>
  <c r="R7" i="18"/>
  <c r="R6" i="18"/>
  <c r="C23" i="19" l="1"/>
  <c r="C22" i="19"/>
  <c r="C21" i="19"/>
  <c r="C20" i="19"/>
  <c r="E23" i="19"/>
  <c r="E22" i="19"/>
  <c r="E21" i="19"/>
  <c r="E20" i="19"/>
  <c r="G23" i="19"/>
  <c r="G22" i="19"/>
  <c r="G21" i="19"/>
  <c r="G20" i="19"/>
  <c r="G123" i="18" l="1"/>
  <c r="G122" i="18"/>
  <c r="G121" i="18"/>
  <c r="H121" i="18" s="1"/>
  <c r="G120" i="18"/>
  <c r="G119" i="18"/>
  <c r="G118" i="18"/>
  <c r="G117" i="18"/>
  <c r="G116" i="18"/>
  <c r="H116" i="18" s="1"/>
  <c r="G115" i="18"/>
  <c r="H115" i="18" s="1"/>
  <c r="G114" i="18"/>
  <c r="H114" i="18" s="1"/>
  <c r="G113" i="18"/>
  <c r="H113" i="18" s="1"/>
  <c r="G112" i="18"/>
  <c r="H112" i="18" s="1"/>
  <c r="G111" i="18"/>
  <c r="H111" i="18" s="1"/>
  <c r="G110" i="18"/>
  <c r="G109" i="18"/>
  <c r="G108" i="18"/>
  <c r="G107" i="18"/>
  <c r="G106" i="18"/>
  <c r="G105" i="18"/>
  <c r="G104" i="18"/>
  <c r="G103" i="18"/>
  <c r="G102" i="18"/>
  <c r="G101" i="18"/>
  <c r="H101" i="18" s="1"/>
  <c r="G100" i="18"/>
  <c r="H100" i="18" s="1"/>
  <c r="G99" i="18"/>
  <c r="G98" i="18"/>
  <c r="G97" i="18"/>
  <c r="G96" i="18"/>
  <c r="G95" i="18"/>
  <c r="G94" i="18"/>
  <c r="H94" i="18" s="1"/>
  <c r="G93" i="18"/>
  <c r="G92" i="18"/>
  <c r="G91" i="18"/>
  <c r="G90" i="18"/>
  <c r="G89" i="18"/>
  <c r="G88" i="18"/>
  <c r="H88" i="18" s="1"/>
  <c r="G87" i="18"/>
  <c r="G86" i="18"/>
  <c r="G85" i="18"/>
  <c r="G84" i="18"/>
  <c r="G83" i="18"/>
  <c r="H83" i="18" s="1"/>
  <c r="G82" i="18"/>
  <c r="H82" i="18" s="1"/>
  <c r="G81" i="18"/>
  <c r="G80" i="18"/>
  <c r="G79" i="18"/>
  <c r="G78" i="18"/>
  <c r="G77" i="18"/>
  <c r="G76" i="18"/>
  <c r="G75" i="18"/>
  <c r="G74" i="18"/>
  <c r="G73" i="18"/>
  <c r="G72" i="18"/>
  <c r="G71" i="18"/>
  <c r="G70" i="18"/>
  <c r="G69" i="18"/>
  <c r="G68" i="18"/>
  <c r="G67" i="18"/>
  <c r="G66" i="18"/>
  <c r="H66" i="18" s="1"/>
  <c r="G65" i="18"/>
  <c r="G64" i="18"/>
  <c r="G63" i="18"/>
  <c r="G62" i="18"/>
  <c r="H62" i="18" s="1"/>
  <c r="G61" i="18"/>
  <c r="H61" i="18" s="1"/>
  <c r="G60" i="18"/>
  <c r="H60" i="18" s="1"/>
  <c r="G59" i="18"/>
  <c r="H59" i="18" s="1"/>
  <c r="G58" i="18"/>
  <c r="G57" i="18"/>
  <c r="G56" i="18"/>
  <c r="G55" i="18"/>
  <c r="G38" i="18"/>
  <c r="H38" i="18" s="1"/>
  <c r="G37" i="18"/>
  <c r="H37" i="18" s="1"/>
  <c r="G36" i="18"/>
  <c r="H36" i="18" s="1"/>
  <c r="G35" i="18"/>
  <c r="G34" i="18"/>
  <c r="G33" i="18"/>
  <c r="G32" i="18"/>
  <c r="G31" i="18"/>
  <c r="G30" i="18"/>
  <c r="H30" i="18" s="1"/>
  <c r="G29" i="18"/>
  <c r="H29" i="18" s="1"/>
  <c r="G28" i="18"/>
  <c r="H28" i="18" s="1"/>
  <c r="G27" i="18"/>
  <c r="H27" i="18" s="1"/>
  <c r="G26" i="18"/>
  <c r="H26" i="18" s="1"/>
  <c r="G25" i="18"/>
  <c r="H25" i="18" s="1"/>
  <c r="G24" i="18"/>
  <c r="H24" i="18" s="1"/>
  <c r="G23" i="18"/>
  <c r="H23" i="18" s="1"/>
  <c r="G22" i="18"/>
  <c r="H22" i="18" s="1"/>
  <c r="G21" i="18"/>
  <c r="H21" i="18" s="1"/>
  <c r="G20" i="18"/>
  <c r="H20" i="18" s="1"/>
  <c r="G19" i="18"/>
  <c r="G18" i="18"/>
  <c r="G17" i="18"/>
  <c r="H17" i="18" s="1"/>
  <c r="G16" i="18"/>
  <c r="G15" i="18"/>
  <c r="G14" i="18"/>
  <c r="G13" i="18"/>
  <c r="G12" i="18"/>
  <c r="G11" i="18"/>
  <c r="G10" i="18"/>
  <c r="G9" i="18"/>
  <c r="G8" i="18"/>
  <c r="G7" i="18"/>
  <c r="G6" i="18"/>
  <c r="G5" i="18"/>
  <c r="G4" i="18"/>
  <c r="B4" i="18"/>
  <c r="B5" i="18" s="1"/>
  <c r="B6" i="18" s="1"/>
  <c r="B7" i="18" s="1"/>
  <c r="B8" i="18" s="1"/>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6" i="18" s="1"/>
  <c r="B37" i="18" s="1"/>
  <c r="B38" i="18" s="1"/>
  <c r="B39" i="18" s="1"/>
  <c r="B40" i="18" s="1"/>
  <c r="B41" i="18" s="1"/>
  <c r="B42" i="18" s="1"/>
  <c r="B43" i="18" s="1"/>
  <c r="B44" i="18" s="1"/>
  <c r="B45" i="18" s="1"/>
  <c r="B46" i="18" s="1"/>
  <c r="B47" i="18" s="1"/>
  <c r="B48" i="18" s="1"/>
  <c r="B49" i="18" s="1"/>
  <c r="B50" i="18" s="1"/>
  <c r="B51" i="18" s="1"/>
  <c r="B52" i="18" s="1"/>
  <c r="B53" i="18" s="1"/>
  <c r="B54" i="18" s="1"/>
  <c r="B55" i="18" s="1"/>
  <c r="B56" i="18" s="1"/>
  <c r="B57" i="18" s="1"/>
  <c r="B58" i="18" s="1"/>
  <c r="B59" i="18" s="1"/>
  <c r="B60" i="18" s="1"/>
  <c r="B61" i="18" s="1"/>
  <c r="B62" i="18" s="1"/>
  <c r="B63" i="18" s="1"/>
  <c r="B64" i="18" s="1"/>
  <c r="B65" i="18" s="1"/>
  <c r="B66" i="18" s="1"/>
  <c r="B67" i="18" s="1"/>
  <c r="B68" i="18" s="1"/>
  <c r="B69" i="18" s="1"/>
  <c r="B70" i="18" s="1"/>
  <c r="B71" i="18" s="1"/>
  <c r="B72" i="18" s="1"/>
  <c r="B73" i="18" s="1"/>
  <c r="B74" i="18" s="1"/>
  <c r="B75" i="18" s="1"/>
  <c r="B76" i="18" s="1"/>
  <c r="B77" i="18" s="1"/>
  <c r="B78" i="18" s="1"/>
  <c r="B79" i="18" s="1"/>
  <c r="B80" i="18" s="1"/>
  <c r="B81" i="18" s="1"/>
  <c r="B82" i="18" s="1"/>
  <c r="B83" i="18" s="1"/>
  <c r="B84" i="18" s="1"/>
  <c r="B85" i="18" s="1"/>
  <c r="B86" i="18" s="1"/>
  <c r="B87" i="18" s="1"/>
  <c r="B88" i="18" s="1"/>
  <c r="B89" i="18" s="1"/>
  <c r="B90" i="18" s="1"/>
  <c r="B91" i="18" s="1"/>
  <c r="B92" i="18" s="1"/>
  <c r="B93" i="18" s="1"/>
  <c r="B94" i="18" s="1"/>
  <c r="B95" i="18" s="1"/>
  <c r="B96" i="18" s="1"/>
  <c r="B97" i="18" s="1"/>
  <c r="B98" i="18" s="1"/>
  <c r="B99" i="18" s="1"/>
  <c r="B100" i="18" s="1"/>
  <c r="B101" i="18" s="1"/>
  <c r="B102" i="18" s="1"/>
  <c r="B103" i="18" s="1"/>
  <c r="B104" i="18" s="1"/>
  <c r="B105" i="18" s="1"/>
  <c r="B106" i="18" s="1"/>
  <c r="B107" i="18" s="1"/>
  <c r="B108" i="18" s="1"/>
  <c r="B109" i="18" s="1"/>
  <c r="B110" i="18" s="1"/>
  <c r="B111" i="18" s="1"/>
  <c r="B112" i="18" s="1"/>
  <c r="B113" i="18" s="1"/>
  <c r="B114" i="18" s="1"/>
  <c r="B115" i="18" s="1"/>
  <c r="B116" i="18" s="1"/>
  <c r="B117" i="18" s="1"/>
  <c r="B118" i="18" s="1"/>
  <c r="B119" i="18" s="1"/>
  <c r="B120" i="18" s="1"/>
  <c r="B121" i="18" s="1"/>
  <c r="B123" i="18" s="1"/>
  <c r="G3" i="18"/>
  <c r="H3" i="18" s="1"/>
  <c r="G123" i="14"/>
  <c r="G122" i="14"/>
  <c r="G121" i="14"/>
  <c r="H121" i="14" s="1"/>
  <c r="G120" i="14"/>
  <c r="G119" i="14"/>
  <c r="G118" i="14"/>
  <c r="G117" i="14"/>
  <c r="G116" i="14"/>
  <c r="H116" i="14" s="1"/>
  <c r="G115" i="14"/>
  <c r="H115" i="14" s="1"/>
  <c r="G114" i="14"/>
  <c r="H114" i="14" s="1"/>
  <c r="G113" i="14"/>
  <c r="H113" i="14" s="1"/>
  <c r="G112" i="14"/>
  <c r="H112" i="14" s="1"/>
  <c r="G111" i="14"/>
  <c r="H111" i="14" s="1"/>
  <c r="G110" i="14"/>
  <c r="G109" i="14"/>
  <c r="G108" i="14"/>
  <c r="G107" i="14"/>
  <c r="G106" i="14"/>
  <c r="G105" i="14"/>
  <c r="G104" i="14"/>
  <c r="G103" i="14"/>
  <c r="G102" i="14"/>
  <c r="G101" i="14"/>
  <c r="H101" i="14" s="1"/>
  <c r="G100" i="14"/>
  <c r="H100" i="14" s="1"/>
  <c r="G99" i="14"/>
  <c r="G98" i="14"/>
  <c r="G97" i="14"/>
  <c r="G96" i="14"/>
  <c r="G95" i="14"/>
  <c r="G94" i="14"/>
  <c r="H94" i="14" s="1"/>
  <c r="G93" i="14"/>
  <c r="G92" i="14"/>
  <c r="G91" i="14"/>
  <c r="G90" i="14"/>
  <c r="G89" i="14"/>
  <c r="G88" i="14"/>
  <c r="H88" i="14" s="1"/>
  <c r="G87" i="14"/>
  <c r="G86" i="14"/>
  <c r="G85" i="14"/>
  <c r="G84" i="14"/>
  <c r="G83" i="14"/>
  <c r="H83" i="14" s="1"/>
  <c r="G82" i="14"/>
  <c r="H82" i="14" s="1"/>
  <c r="G81" i="14"/>
  <c r="G80" i="14"/>
  <c r="G79" i="14"/>
  <c r="G78" i="14"/>
  <c r="G77" i="14"/>
  <c r="G76" i="14"/>
  <c r="G75" i="14"/>
  <c r="G74" i="14"/>
  <c r="G73" i="14"/>
  <c r="G72" i="14"/>
  <c r="G71" i="14"/>
  <c r="G70" i="14"/>
  <c r="G69" i="14"/>
  <c r="G68" i="14"/>
  <c r="G67" i="14"/>
  <c r="G66" i="14"/>
  <c r="H66" i="14" s="1"/>
  <c r="G65" i="14"/>
  <c r="G64" i="14"/>
  <c r="G63" i="14"/>
  <c r="G62" i="14"/>
  <c r="H62" i="14" s="1"/>
  <c r="G61" i="14"/>
  <c r="H61" i="14" s="1"/>
  <c r="G60" i="14"/>
  <c r="H60" i="14" s="1"/>
  <c r="G59" i="14"/>
  <c r="H59" i="14" s="1"/>
  <c r="G58" i="14"/>
  <c r="G57" i="14"/>
  <c r="G56" i="14"/>
  <c r="G55" i="14"/>
  <c r="G38" i="14"/>
  <c r="H38" i="14" s="1"/>
  <c r="G37" i="14"/>
  <c r="H37" i="14" s="1"/>
  <c r="G36" i="14"/>
  <c r="H36" i="14" s="1"/>
  <c r="G35" i="14"/>
  <c r="G34" i="14"/>
  <c r="G33" i="14"/>
  <c r="G32" i="14"/>
  <c r="G31" i="14"/>
  <c r="G30" i="14"/>
  <c r="H30" i="14" s="1"/>
  <c r="G29" i="14"/>
  <c r="H29" i="14" s="1"/>
  <c r="G28" i="14"/>
  <c r="H28" i="14" s="1"/>
  <c r="G27" i="14"/>
  <c r="H27" i="14" s="1"/>
  <c r="G26" i="14"/>
  <c r="H26" i="14" s="1"/>
  <c r="G25" i="14"/>
  <c r="H25" i="14" s="1"/>
  <c r="G24" i="14"/>
  <c r="H24" i="14" s="1"/>
  <c r="G23" i="14"/>
  <c r="H23" i="14" s="1"/>
  <c r="G22" i="14"/>
  <c r="H22" i="14" s="1"/>
  <c r="G21" i="14"/>
  <c r="H21" i="14" s="1"/>
  <c r="G20" i="14"/>
  <c r="H20" i="14" s="1"/>
  <c r="G19" i="14"/>
  <c r="G18" i="14"/>
  <c r="G17" i="14"/>
  <c r="H17" i="14" s="1"/>
  <c r="M16" i="14"/>
  <c r="G16" i="14"/>
  <c r="G15" i="14"/>
  <c r="G14" i="14"/>
  <c r="G13" i="14"/>
  <c r="G12" i="14"/>
  <c r="G11" i="14"/>
  <c r="G10" i="14"/>
  <c r="G9" i="14"/>
  <c r="G8" i="14"/>
  <c r="G7" i="14"/>
  <c r="G6" i="14"/>
  <c r="G5" i="14"/>
  <c r="G4" i="14"/>
  <c r="B4" i="14"/>
  <c r="B5" i="14" s="1"/>
  <c r="B6" i="14" s="1"/>
  <c r="B7" i="14" s="1"/>
  <c r="B8" i="14" s="1"/>
  <c r="B9" i="14" s="1"/>
  <c r="B10" i="14" s="1"/>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B57" i="14" s="1"/>
  <c r="B58" i="14" s="1"/>
  <c r="B59" i="14" s="1"/>
  <c r="B60" i="14" s="1"/>
  <c r="B61" i="14" s="1"/>
  <c r="B62" i="14" s="1"/>
  <c r="B63" i="14" s="1"/>
  <c r="B64" i="14" s="1"/>
  <c r="B65" i="14" s="1"/>
  <c r="B66" i="14" s="1"/>
  <c r="B67" i="14" s="1"/>
  <c r="B68" i="14" s="1"/>
  <c r="B69" i="14" s="1"/>
  <c r="B70" i="14" s="1"/>
  <c r="B71" i="14" s="1"/>
  <c r="B72" i="14" s="1"/>
  <c r="B73" i="14" s="1"/>
  <c r="B74" i="14" s="1"/>
  <c r="B75" i="14" s="1"/>
  <c r="B76" i="14" s="1"/>
  <c r="B77" i="14" s="1"/>
  <c r="B78" i="14" s="1"/>
  <c r="B79" i="14" s="1"/>
  <c r="B80" i="14" s="1"/>
  <c r="B81" i="14" s="1"/>
  <c r="B82" i="14" s="1"/>
  <c r="B83" i="14" s="1"/>
  <c r="B84" i="14" s="1"/>
  <c r="B85" i="14" s="1"/>
  <c r="B86" i="14" s="1"/>
  <c r="B87" i="14" s="1"/>
  <c r="B88" i="14" s="1"/>
  <c r="B89" i="14" s="1"/>
  <c r="B90" i="14" s="1"/>
  <c r="B91" i="14" s="1"/>
  <c r="B92" i="14" s="1"/>
  <c r="B93" i="14" s="1"/>
  <c r="B94" i="14" s="1"/>
  <c r="B95" i="14" s="1"/>
  <c r="B96" i="14" s="1"/>
  <c r="B97" i="14" s="1"/>
  <c r="B98" i="14" s="1"/>
  <c r="B99" i="14" s="1"/>
  <c r="B100" i="14" s="1"/>
  <c r="B101" i="14" s="1"/>
  <c r="B102" i="14" s="1"/>
  <c r="B103" i="14" s="1"/>
  <c r="B104" i="14" s="1"/>
  <c r="B105" i="14" s="1"/>
  <c r="B106" i="14" s="1"/>
  <c r="B107" i="14" s="1"/>
  <c r="B108" i="14" s="1"/>
  <c r="B109" i="14" s="1"/>
  <c r="B110" i="14" s="1"/>
  <c r="B111" i="14" s="1"/>
  <c r="B112" i="14" s="1"/>
  <c r="B113" i="14" s="1"/>
  <c r="B114" i="14" s="1"/>
  <c r="B115" i="14" s="1"/>
  <c r="B116" i="14" s="1"/>
  <c r="B117" i="14" s="1"/>
  <c r="B118" i="14" s="1"/>
  <c r="B119" i="14" s="1"/>
  <c r="B120" i="14" s="1"/>
  <c r="B121" i="14" s="1"/>
  <c r="B122" i="14" s="1"/>
  <c r="B123" i="14" s="1"/>
  <c r="G3" i="14"/>
  <c r="H3" i="14" s="1"/>
  <c r="A6" i="12"/>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2" i="12" s="1"/>
  <c r="A153" i="12" s="1"/>
  <c r="A154" i="12" s="1"/>
  <c r="A155" i="12" s="1"/>
  <c r="A156" i="12" s="1"/>
  <c r="A157" i="12" s="1"/>
  <c r="A158" i="12" s="1"/>
  <c r="A159" i="12" s="1"/>
  <c r="A160" i="12" s="1"/>
  <c r="A161" i="12" s="1"/>
  <c r="A162" i="12" s="1"/>
  <c r="A163" i="12" s="1"/>
  <c r="A164" i="12" s="1"/>
  <c r="A165" i="12" s="1"/>
  <c r="A166" i="12" s="1"/>
  <c r="A167" i="12" s="1"/>
  <c r="A168" i="12" s="1"/>
  <c r="A169" i="12" s="1"/>
  <c r="A170" i="12" s="1"/>
  <c r="A171" i="12" s="1"/>
  <c r="A172" i="12" s="1"/>
  <c r="A173" i="12" s="1"/>
  <c r="A174" i="12" s="1"/>
  <c r="C13" i="11"/>
  <c r="D15" i="11" s="1"/>
  <c r="D11" i="11"/>
  <c r="D7" i="11"/>
  <c r="D6" i="11"/>
  <c r="D3" i="11"/>
  <c r="F183" i="4"/>
  <c r="O182" i="4"/>
  <c r="C12" i="5" s="1"/>
  <c r="O133" i="4"/>
  <c r="C11" i="5" s="1"/>
  <c r="O127" i="4"/>
  <c r="C10" i="5" s="1"/>
  <c r="O121" i="4"/>
  <c r="C9" i="5" s="1"/>
  <c r="O103" i="4"/>
  <c r="C8" i="5" s="1"/>
  <c r="O81" i="4"/>
  <c r="C7" i="5" s="1"/>
  <c r="O76" i="4"/>
  <c r="C6" i="5" s="1"/>
  <c r="O53" i="4"/>
  <c r="C5" i="5" s="1"/>
  <c r="O30" i="4"/>
  <c r="C4" i="5" s="1"/>
  <c r="O19" i="4"/>
  <c r="C3" i="5" s="1"/>
  <c r="A6" i="4"/>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1" i="4" s="1"/>
  <c r="A33" i="4" s="1"/>
  <c r="A34" i="4" s="1"/>
  <c r="A35" i="4" s="1"/>
  <c r="A36" i="4" s="1"/>
  <c r="A37" i="4" s="1"/>
  <c r="A38" i="4" s="1"/>
  <c r="A39" i="4" s="1"/>
  <c r="A40" i="4" s="1"/>
  <c r="A41" i="4" s="1"/>
  <c r="A42" i="4" s="1"/>
  <c r="A43" i="4" s="1"/>
  <c r="A44" i="4" s="1"/>
  <c r="A45" i="4" s="1"/>
  <c r="A46" i="4" s="1"/>
  <c r="A47" i="4" s="1"/>
  <c r="A48" i="4" s="1"/>
  <c r="A49" i="4" s="1"/>
  <c r="A50" i="4" s="1"/>
  <c r="A51" i="4" s="1"/>
  <c r="A53" i="4" s="1"/>
  <c r="A54" i="4" s="1"/>
  <c r="A56" i="4" s="1"/>
  <c r="A61" i="4" s="1"/>
  <c r="A62" i="4" s="1"/>
  <c r="A63" i="4" s="1"/>
  <c r="A64" i="4" s="1"/>
  <c r="A65" i="4" s="1"/>
  <c r="A66" i="4" s="1"/>
  <c r="A70"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9" i="4" s="1"/>
  <c r="A110" i="4" s="1"/>
  <c r="A111" i="4" s="1"/>
  <c r="A112" i="4" s="1"/>
  <c r="A113" i="4" s="1"/>
  <c r="A114" i="4" s="1"/>
  <c r="A115" i="4" s="1"/>
  <c r="A116" i="4" s="1"/>
  <c r="A117" i="4" s="1"/>
  <c r="A118" i="4" s="1"/>
  <c r="A119" i="4" s="1"/>
  <c r="A120" i="4" s="1"/>
  <c r="A121" i="4" s="1"/>
  <c r="A122"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7" i="4" s="1"/>
  <c r="J99" i="1"/>
  <c r="H99" i="1"/>
  <c r="G99" i="1"/>
  <c r="C99" i="1"/>
  <c r="A99" i="1"/>
  <c r="H117" i="18" l="1"/>
  <c r="H18" i="18"/>
  <c r="I18" i="18" s="1"/>
  <c r="M5" i="18" s="1"/>
  <c r="H4" i="14"/>
  <c r="H97" i="18"/>
  <c r="H55" i="14"/>
  <c r="I39" i="14" s="1"/>
  <c r="M7" i="14" s="1"/>
  <c r="H122" i="18"/>
  <c r="H63" i="18"/>
  <c r="I62" i="18" s="1"/>
  <c r="M8" i="18" s="1"/>
  <c r="H75" i="18"/>
  <c r="H84" i="18"/>
  <c r="H34" i="18"/>
  <c r="H55" i="18"/>
  <c r="I39" i="18" s="1"/>
  <c r="M7" i="18" s="1"/>
  <c r="H89" i="18"/>
  <c r="H31" i="18"/>
  <c r="H13" i="14"/>
  <c r="H34" i="14"/>
  <c r="H89" i="14"/>
  <c r="H4" i="18"/>
  <c r="H95" i="18"/>
  <c r="H102" i="18"/>
  <c r="I102" i="18" s="1"/>
  <c r="M11" i="18" s="1"/>
  <c r="H9" i="14"/>
  <c r="H9" i="18"/>
  <c r="H13" i="18"/>
  <c r="H67" i="18"/>
  <c r="H107" i="18"/>
  <c r="I107" i="18" s="1"/>
  <c r="M12" i="18" s="1"/>
  <c r="C100" i="1"/>
  <c r="H119" i="18"/>
  <c r="H107" i="14"/>
  <c r="I107" i="14" s="1"/>
  <c r="M12" i="14" s="1"/>
  <c r="H119" i="14"/>
  <c r="H95" i="14"/>
  <c r="H18" i="14"/>
  <c r="I18" i="14" s="1"/>
  <c r="M5" i="14" s="1"/>
  <c r="C13" i="5"/>
  <c r="H102" i="14"/>
  <c r="I102" i="14" s="1"/>
  <c r="M11" i="14" s="1"/>
  <c r="H117" i="14"/>
  <c r="H122" i="14"/>
  <c r="H97" i="14"/>
  <c r="H84" i="14"/>
  <c r="H75" i="14"/>
  <c r="H67" i="14"/>
  <c r="H63" i="14"/>
  <c r="I62" i="14" s="1"/>
  <c r="M8" i="14" s="1"/>
  <c r="H31" i="14"/>
  <c r="M17" i="14"/>
  <c r="M18" i="14"/>
  <c r="B6" i="19" l="1"/>
  <c r="F6" i="19" s="1"/>
  <c r="AA8" i="18"/>
  <c r="B10" i="19"/>
  <c r="F10" i="19" s="1"/>
  <c r="AA12" i="18"/>
  <c r="B9" i="19"/>
  <c r="F9" i="19" s="1"/>
  <c r="AA11" i="18"/>
  <c r="B5" i="19"/>
  <c r="F5" i="19" s="1"/>
  <c r="AA7" i="18"/>
  <c r="B3" i="19"/>
  <c r="F3" i="19" s="1"/>
  <c r="AA5" i="18"/>
  <c r="I3" i="14"/>
  <c r="M4" i="14" s="1"/>
  <c r="I67" i="18"/>
  <c r="M9" i="18" s="1"/>
  <c r="I28" i="18"/>
  <c r="M6" i="18" s="1"/>
  <c r="I89" i="18"/>
  <c r="M10" i="18" s="1"/>
  <c r="I111" i="18"/>
  <c r="M13" i="18" s="1"/>
  <c r="I3" i="18"/>
  <c r="M4" i="18" s="1"/>
  <c r="I89" i="14"/>
  <c r="M10" i="14" s="1"/>
  <c r="I28" i="14"/>
  <c r="M6" i="14" s="1"/>
  <c r="I111" i="14"/>
  <c r="M13" i="14" s="1"/>
  <c r="I67" i="14"/>
  <c r="M9" i="14" s="1"/>
  <c r="B2" i="19" l="1"/>
  <c r="F2" i="19" s="1"/>
  <c r="AA4" i="18"/>
  <c r="B11" i="19"/>
  <c r="F11" i="19" s="1"/>
  <c r="AA13" i="18"/>
  <c r="B8" i="19"/>
  <c r="F8" i="19" s="1"/>
  <c r="AA10" i="18"/>
  <c r="B7" i="19"/>
  <c r="F7" i="19" s="1"/>
  <c r="AA9" i="18"/>
  <c r="B4" i="19"/>
  <c r="F4" i="19" s="1"/>
  <c r="AA6" i="18"/>
  <c r="M14" i="18"/>
  <c r="B12" i="19" s="1"/>
  <c r="C14" i="19" s="1"/>
  <c r="I124" i="18"/>
  <c r="M14" i="14"/>
  <c r="I124" i="14"/>
  <c r="AA14" i="18" l="1"/>
  <c r="AB16" i="18" s="1"/>
</calcChain>
</file>

<file path=xl/comments1.xml><?xml version="1.0" encoding="utf-8"?>
<comments xmlns="http://schemas.openxmlformats.org/spreadsheetml/2006/main">
  <authors>
    <author>Romero</author>
  </authors>
  <commentList>
    <comment ref="R162" authorId="0" shapeId="0">
      <text>
        <r>
          <rPr>
            <b/>
            <sz val="9"/>
            <color indexed="81"/>
            <rFont val="Tahoma"/>
            <family val="2"/>
          </rPr>
          <t>Romero:</t>
        </r>
        <r>
          <rPr>
            <sz val="9"/>
            <color indexed="81"/>
            <rFont val="Tahoma"/>
            <family val="2"/>
          </rPr>
          <t xml:space="preserve">
Recomendación, si bien se cumple se recomienda publicar los actos administrativos de las actualizaciones realizadas
</t>
        </r>
      </text>
    </comment>
  </commentList>
</comments>
</file>

<file path=xl/sharedStrings.xml><?xml version="1.0" encoding="utf-8"?>
<sst xmlns="http://schemas.openxmlformats.org/spreadsheetml/2006/main" count="3142" uniqueCount="1027">
  <si>
    <t>Artículo</t>
  </si>
  <si>
    <t>Literal</t>
  </si>
  <si>
    <t xml:space="preserve">Descripción </t>
  </si>
  <si>
    <t>Indicador de Cumplimiento</t>
  </si>
  <si>
    <t>Sí</t>
  </si>
  <si>
    <t>No</t>
  </si>
  <si>
    <t>Parcial</t>
  </si>
  <si>
    <t>a)</t>
  </si>
  <si>
    <t>b)</t>
  </si>
  <si>
    <t>c)</t>
  </si>
  <si>
    <t>e)</t>
  </si>
  <si>
    <t>f)</t>
  </si>
  <si>
    <t>g)</t>
  </si>
  <si>
    <t>Artículo 11. Información mínima obligatoria respecto a servicios, procedimientos y funcionamiento del sujeto obligado.</t>
  </si>
  <si>
    <t>d)</t>
  </si>
  <si>
    <t>h)</t>
  </si>
  <si>
    <t>i)</t>
  </si>
  <si>
    <t>j)</t>
  </si>
  <si>
    <t>k)</t>
  </si>
  <si>
    <t>Artículo 10: Publicidad de la Contratación</t>
  </si>
  <si>
    <t>Artículo 12: Esquema de Publicación</t>
  </si>
  <si>
    <t xml:space="preserve">Artículo 13: Registro de Activos de Información </t>
  </si>
  <si>
    <t>Artículo 14: Información publicada con anterioridad</t>
  </si>
  <si>
    <t>Artículos 15: Programa de Gestión Documental</t>
  </si>
  <si>
    <t xml:space="preserve">Artículo 16: Archivos </t>
  </si>
  <si>
    <t>Artículo 17: Sistemas de Información</t>
  </si>
  <si>
    <t>Artículo 20: Índice de Información clasificada y reservada</t>
  </si>
  <si>
    <t xml:space="preserve">Artículo 26: Respuesta a Solicitudes </t>
  </si>
  <si>
    <t>N/A</t>
  </si>
  <si>
    <t>La descripción de la estructura orgánica</t>
  </si>
  <si>
    <t>Las funciones y deberes</t>
  </si>
  <si>
    <t xml:space="preserve">La ubicación de sus sedes y áreas </t>
  </si>
  <si>
    <t>La descripción de divisiones o departamentos</t>
  </si>
  <si>
    <t>La ejecución presupuestal histórica anual</t>
  </si>
  <si>
    <t xml:space="preserve">El directorio de los servidores públicos con la siguiente información: </t>
  </si>
  <si>
    <t>El directorio de personas naturales con contratos de prestación de servicios con la siguiente información:</t>
  </si>
  <si>
    <t>Las normas generales y reglamentarias del sujeto obligado</t>
  </si>
  <si>
    <t>Las políticas, lineamientos o manuales</t>
  </si>
  <si>
    <t>Las metas y objetivos de las unidades administrativas de conformidad con sus programas operativos</t>
  </si>
  <si>
    <t xml:space="preserve">Los resultados de las auditorías al ejercicio presupuestal </t>
  </si>
  <si>
    <t>Los indicadores de desempeño</t>
  </si>
  <si>
    <t>Los plazos de cumplimiento de los contratos</t>
  </si>
  <si>
    <t>El Plan Anual de Adquisiciones</t>
  </si>
  <si>
    <t>El Plan Anticorrupción y de Atención al Ciudadano</t>
  </si>
  <si>
    <t>La normatividad sobre trámites</t>
  </si>
  <si>
    <t xml:space="preserve">Los procesos de los trámites </t>
  </si>
  <si>
    <t>Los costos asociados a los trámites</t>
  </si>
  <si>
    <t>Los informes de gestión, evaluación y auditoría</t>
  </si>
  <si>
    <t xml:space="preserve">El mecanismo interno y externo de supervisión, notificación y vigilancia </t>
  </si>
  <si>
    <t>Los procedimientos, lineamientos y políticas en materia de adquisiciones y compras</t>
  </si>
  <si>
    <t>El mecanismo de presentación directa de solicitudes, quejas y reclamos a disposición del público en relación con acciones u omisiones del sujeto obligado</t>
  </si>
  <si>
    <t>El informe de todas las solicitudes, denuncias y los tiempos de respuesta del sujeto obligado</t>
  </si>
  <si>
    <t>El mecanismo o procedimiento para la participación ciudadana en la formulación de la política o el ejercicio de las facultades del sujeto obligado</t>
  </si>
  <si>
    <t>Los datos abiertos contemplando las excepciones de la presente Ley</t>
  </si>
  <si>
    <t>Las condiciones técnicas de publicación de datos abiertos con requisitos del Gobierno Nacional a través del MinTIC</t>
  </si>
  <si>
    <t xml:space="preserve">El presupuesto general asignado </t>
  </si>
  <si>
    <t>- Objetivos</t>
  </si>
  <si>
    <t>- Estrategias</t>
  </si>
  <si>
    <t>- Proyectos</t>
  </si>
  <si>
    <t xml:space="preserve">- Metas </t>
  </si>
  <si>
    <t>- Distribución presupuestal de proyectos de inversión</t>
  </si>
  <si>
    <t>- Informe de gestión del año inmediatamente anterior</t>
  </si>
  <si>
    <t xml:space="preserve">- Presupuesto desagregado con modificaciones </t>
  </si>
  <si>
    <t xml:space="preserve">- Nombres y apellidos completos </t>
  </si>
  <si>
    <t xml:space="preserve">- Ciudad de nacimiento </t>
  </si>
  <si>
    <t>- Formación académica</t>
  </si>
  <si>
    <t>- Experiencia laboral y profesional</t>
  </si>
  <si>
    <t>- Cargo</t>
  </si>
  <si>
    <t>- Correo electrónico</t>
  </si>
  <si>
    <t xml:space="preserve">- Teléfono </t>
  </si>
  <si>
    <t>- Escalas salariales por categorías de todos los servidores</t>
  </si>
  <si>
    <t>- Objeto del contrato</t>
  </si>
  <si>
    <t>- Monto de los honorarios</t>
  </si>
  <si>
    <t>- Funcionamiento e inversión</t>
  </si>
  <si>
    <t>- Obras públicas</t>
  </si>
  <si>
    <t xml:space="preserve">- Bienes adquiridos y arrendados </t>
  </si>
  <si>
    <t>- Servicios de estudios o investigaciones, señalando el tema específico (Ley 1474 de 2011,  Art. 74)</t>
  </si>
  <si>
    <t>- Contratos de prestación de servicios</t>
  </si>
  <si>
    <t>La normatividad sobre los servicios brindados al público</t>
  </si>
  <si>
    <t>Los formularios y protocolos de atención al público</t>
  </si>
  <si>
    <t>Los formatos o formularios requeridos para los trámites</t>
  </si>
  <si>
    <t>Artículo 8: Criterio Diferencial de Accesibilidad</t>
  </si>
  <si>
    <t>- La estructuración de los procedimientos y articulados con los lineamientos establecidos en el Programa de Gestión Documental de la entidad</t>
  </si>
  <si>
    <t>Los sujetos obligados deben mantener un Índice de Información Clasificada y Reservada que incluya:</t>
  </si>
  <si>
    <t>- La motivación de la clasificación de la información</t>
  </si>
  <si>
    <t>- La individualización del acto en que conste tal calificación</t>
  </si>
  <si>
    <t>Por favor verifique si en el sitio web de su entidad se encuentra debidamente publicada la siguiente información:</t>
  </si>
  <si>
    <t>El horario de atención al público</t>
  </si>
  <si>
    <t>Las contrataciones adjudicadas para la correspondiente vigencia en:</t>
  </si>
  <si>
    <t>Los detalles de los servicios brindados directamente al público</t>
  </si>
  <si>
    <t>La descripción de los procedimientos para la toma de las decisiones en las diferentes áreas</t>
  </si>
  <si>
    <t xml:space="preserve">El contenido de las decisiones y/o políticas adoptadas que afecten al público, con fundamentos e interpretación autorizada </t>
  </si>
  <si>
    <t xml:space="preserve">Los datos de adjudicación y ejecución de contratos, incluidos concursos, licitaciones y demás modalidades de contratación pública </t>
  </si>
  <si>
    <t xml:space="preserve">El registro de los documentos publicados de conformidad con la presente ley y automáticamente disponibles </t>
  </si>
  <si>
    <t>El Registro de Activos de Información</t>
  </si>
  <si>
    <t>La información pública es divulgada en diversos idiomas y lenguas a solicitud de las autoridades de las comunidades particulares que son afectas por el sujeto obligado</t>
  </si>
  <si>
    <t>Los formatos alternativos son comprensibles para los grupos que particularmente son afectados por el sujeto obligado</t>
  </si>
  <si>
    <t>Los medios de comunicación utilizados por la entidad facilitan el acceso a las personas que se encuentran en situación de discapacidad</t>
  </si>
  <si>
    <t xml:space="preserve">Existe un vínculo directo a las contrataciones en curso en el sistema de contratación pública </t>
  </si>
  <si>
    <t>El sujeto obligado cuenta con un Esquema de Publicación (plazo de cumplimiento: 6 meses siguientes a la entrada en vigencia de la presente Ley para entidades del orden nacional, y 12 meses siguientes para entidades del orden territorial)</t>
  </si>
  <si>
    <t>El Esquema de Publicación adoptado es publicado a través de sitio web, y en su defecto a través de boletines, gacetas y carteleras</t>
  </si>
  <si>
    <t>Creación y actualización mensual del Registro de Activos de Información con estándares del Ministerio Público y Archivo General de la Nación (tablas de retención documental – TRD y los inventarios documentales)</t>
  </si>
  <si>
    <t>El sujeto obligado garantiza y facilita a los solicitantes el acceso a toda la información previamente divulgada en los términos establecidos</t>
  </si>
  <si>
    <t xml:space="preserve">Publica de manera proactiva las respuestas a las solicitudes en el sitio web,  y en su defecto a través de los dispositivos existentes en su entidad (boletines, gacetas y carteleras). </t>
  </si>
  <si>
    <t>Se ha adoptado un Programa de Gestión Documental (plazo de cumplimiento: 6 meses siguientes a la entrada en vigencia de la presente Ley para entidades del orden nacional, y 12 meses siguientes para entidades del orden territorial), considerando lo siguiente:</t>
  </si>
  <si>
    <t>El sujeto obligado ha establecido los procedimientos y lineamientos para la creación, producción, distribución, organización, consulta y conservación de los archivos</t>
  </si>
  <si>
    <t>La entidad asegura la efectividad de los Sistemas de Información electrónica como herramienta para promover el acceso a la información por medio de :</t>
  </si>
  <si>
    <t>- La gestión administrativa se encuentra alineada con los sistemas de información</t>
  </si>
  <si>
    <t>- Se ha implementado una ventanilla en la cual se pueda acceder a la información de interés público en formatos y lenguajes comprensibles</t>
  </si>
  <si>
    <t>-  Se ha alineado el sistema de información con la estrategia de Gobierno en Línea</t>
  </si>
  <si>
    <t>- Sus denominaciones (clasificada o reservada)</t>
  </si>
  <si>
    <t>- Estableciendo los procedimientos y lineamientos necesarios para la creación, producción, distribución, organización, consulta y conservación de los documentos públicos</t>
  </si>
  <si>
    <t>- Integrando el Programa de Gestión Documental con las funciones administrativas</t>
  </si>
  <si>
    <t>- Observando los lineamientos de Archivo General de la Nación y demás entidades competentes</t>
  </si>
  <si>
    <r>
      <t xml:space="preserve">Artículo 9. Información mínima obligatoria respecto a la estructura del sujeto obligado. </t>
    </r>
    <r>
      <rPr>
        <b/>
        <sz val="10"/>
        <color theme="1"/>
        <rFont val="Calibri"/>
        <family val="2"/>
        <scheme val="minor"/>
      </rPr>
      <t xml:space="preserve">Nota: </t>
    </r>
    <r>
      <rPr>
        <sz val="10"/>
        <color theme="1"/>
        <rFont val="Calibri"/>
        <family val="2"/>
        <scheme val="minor"/>
      </rPr>
      <t>Art. 10: esta información debe actualizarse mínimo cada mes.</t>
    </r>
  </si>
  <si>
    <r>
      <t xml:space="preserve">La información sobre los </t>
    </r>
    <r>
      <rPr>
        <sz val="10"/>
        <rFont val="Calibri"/>
        <family val="2"/>
        <scheme val="minor"/>
      </rPr>
      <t xml:space="preserve">trámites </t>
    </r>
    <r>
      <rPr>
        <sz val="10"/>
        <color rgb="FF000000"/>
        <rFont val="Calibri"/>
        <family val="2"/>
        <scheme val="minor"/>
      </rPr>
      <t>que se pueden adelantar ante la entidad</t>
    </r>
  </si>
  <si>
    <t>Ubicación Sitio Web</t>
  </si>
  <si>
    <t xml:space="preserve"> Matriz de Autodiagnóstico para el Cumplimiento de la Ley 1712 de 2014</t>
  </si>
  <si>
    <t>FUNDACIÓN GILBERTO ALZATE AVENDAÑO</t>
  </si>
  <si>
    <t>X</t>
  </si>
  <si>
    <r>
      <rPr>
        <b/>
        <sz val="10"/>
        <color rgb="FFFF0000"/>
        <rFont val="Calibri"/>
        <family val="2"/>
        <scheme val="minor"/>
      </rPr>
      <t>Pestaña</t>
    </r>
    <r>
      <rPr>
        <sz val="10"/>
        <color rgb="FF000000"/>
        <rFont val="Calibri"/>
        <family val="2"/>
        <scheme val="minor"/>
      </rPr>
      <t xml:space="preserve">: La Fundación - Normatividad - Acuerdo 002 de 1999
</t>
    </r>
    <r>
      <rPr>
        <b/>
        <sz val="10"/>
        <color rgb="FFFF0000"/>
        <rFont val="Calibri"/>
        <family val="2"/>
        <scheme val="minor"/>
      </rPr>
      <t>Link:</t>
    </r>
    <r>
      <rPr>
        <sz val="10"/>
        <color rgb="FFFF0000"/>
        <rFont val="Calibri"/>
        <family val="2"/>
        <scheme val="minor"/>
      </rPr>
      <t xml:space="preserve"> </t>
    </r>
    <r>
      <rPr>
        <sz val="10"/>
        <color rgb="FF000000"/>
        <rFont val="Calibri"/>
        <family val="2"/>
        <scheme val="minor"/>
      </rPr>
      <t>http://www.fuga.gov.co/sites/default/files/Acuerdo%20002%20de%201999-%20Junta%20Directiva%20%E2%80%9C%20Por%20la%20cual%20se%20adoptan%20los%20Estatutos%20de%20la%20Fundaci%C3%B3n%20Gilberto%20Alzate%20Avenda%C3%B1o%20y%20se%20modifica%20su%20estructura%20org%C3%A1nica%E2%80%9D.pdf</t>
    </r>
  </si>
  <si>
    <r>
      <rPr>
        <b/>
        <sz val="10"/>
        <color rgb="FFFF0000"/>
        <rFont val="Calibri"/>
        <family val="2"/>
        <scheme val="minor"/>
      </rPr>
      <t>Pestaña</t>
    </r>
    <r>
      <rPr>
        <sz val="10"/>
        <color rgb="FF000000"/>
        <rFont val="Calibri"/>
        <family val="2"/>
        <scheme val="minor"/>
      </rPr>
      <t xml:space="preserve">: La Fundación, describe las funciones de la FUGA y en  Normatividad - Acuerdo 001 de 2011
</t>
    </r>
    <r>
      <rPr>
        <b/>
        <sz val="10"/>
        <color rgb="FFFF0000"/>
        <rFont val="Calibri"/>
        <family val="2"/>
        <scheme val="minor"/>
      </rPr>
      <t>Link:</t>
    </r>
    <r>
      <rPr>
        <sz val="10"/>
        <color rgb="FFFF0000"/>
        <rFont val="Calibri"/>
        <family val="2"/>
        <scheme val="minor"/>
      </rPr>
      <t xml:space="preserve"> </t>
    </r>
    <r>
      <rPr>
        <sz val="10"/>
        <color rgb="FF000000"/>
        <rFont val="Calibri"/>
        <family val="2"/>
        <scheme val="minor"/>
      </rPr>
      <t>www.fuga.gov.co/sites/default/files/Acuerdo 001 de 2011- Junta Directiva “Por el cual se modifica el acuerdo 002 de 1999”.pdf</t>
    </r>
  </si>
  <si>
    <r>
      <rPr>
        <sz val="10"/>
        <rFont val="Calibri"/>
        <family val="2"/>
        <scheme val="minor"/>
      </rPr>
      <t>Se cumple parcial, sólo aparece la dirección de la sede principal. En las pestaññas de "programación" y de"artes plasticas y visuales" aparecen las direcciones donde se realizaran eventos.</t>
    </r>
    <r>
      <rPr>
        <b/>
        <sz val="10"/>
        <color rgb="FFFF0000"/>
        <rFont val="Calibri"/>
        <family val="2"/>
        <scheme val="minor"/>
      </rPr>
      <t xml:space="preserve">
Pestaña</t>
    </r>
    <r>
      <rPr>
        <sz val="10"/>
        <color rgb="FF000000"/>
        <rFont val="Calibri"/>
        <family val="2"/>
        <scheme val="minor"/>
      </rPr>
      <t xml:space="preserve">: Arbol de contenido ubicado en la parte inferior de la página (bloque estatico) - Contactenos
</t>
    </r>
    <r>
      <rPr>
        <b/>
        <sz val="10"/>
        <color rgb="FFFF0000"/>
        <rFont val="Calibri"/>
        <family val="2"/>
        <scheme val="minor"/>
      </rPr>
      <t>Link:</t>
    </r>
    <r>
      <rPr>
        <sz val="10"/>
        <color rgb="FFFF0000"/>
        <rFont val="Calibri"/>
        <family val="2"/>
        <scheme val="minor"/>
      </rPr>
      <t xml:space="preserve"> </t>
    </r>
    <r>
      <rPr>
        <sz val="10"/>
        <rFont val="Calibri"/>
        <family val="2"/>
        <scheme val="minor"/>
      </rPr>
      <t>http://www.fgaa.gov.co/</t>
    </r>
  </si>
  <si>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 Punto de atención y defensor del ciudadano.
</t>
    </r>
    <r>
      <rPr>
        <b/>
        <sz val="10"/>
        <color rgb="FFFF0000"/>
        <rFont val="Calibri"/>
        <family val="2"/>
        <scheme val="minor"/>
      </rPr>
      <t>Link:</t>
    </r>
    <r>
      <rPr>
        <sz val="10"/>
        <color rgb="FFFF0000"/>
        <rFont val="Calibri"/>
        <family val="2"/>
        <scheme val="minor"/>
      </rPr>
      <t xml:space="preserve"> </t>
    </r>
    <r>
      <rPr>
        <sz val="10"/>
        <color rgb="FF000000"/>
        <rFont val="Calibri"/>
        <family val="2"/>
        <scheme val="minor"/>
      </rPr>
      <t>http://www.fgaa.gov.co/punto-de-atenci%C3%B3n-y-defensor-del-ciudadano#.VQmul-F5J74</t>
    </r>
  </si>
  <si>
    <r>
      <rPr>
        <b/>
        <sz val="10"/>
        <color rgb="FFFF0000"/>
        <rFont val="Calibri"/>
        <family val="2"/>
        <scheme val="minor"/>
      </rPr>
      <t>Pestaña</t>
    </r>
    <r>
      <rPr>
        <sz val="10"/>
        <color rgb="FF000000"/>
        <rFont val="Calibri"/>
        <family val="2"/>
        <scheme val="minor"/>
      </rPr>
      <t xml:space="preserve">: La Fundación - Gestión y Control - Escoger categoria Informes presupuestales
</t>
    </r>
    <r>
      <rPr>
        <b/>
        <sz val="10"/>
        <color rgb="FFFF0000"/>
        <rFont val="Calibri"/>
        <family val="2"/>
        <scheme val="minor"/>
      </rPr>
      <t>Link:</t>
    </r>
    <r>
      <rPr>
        <sz val="10"/>
        <color rgb="FF000000"/>
        <rFont val="Calibri"/>
        <family val="2"/>
        <scheme val="minor"/>
      </rPr>
      <t xml:space="preserve"> http://fgaa.gov.co/normatividad-vista?tid=35</t>
    </r>
  </si>
  <si>
    <r>
      <rPr>
        <b/>
        <sz val="10"/>
        <color rgb="FFFF0000"/>
        <rFont val="Calibri"/>
        <family val="2"/>
        <scheme val="minor"/>
      </rPr>
      <t>Pestaña</t>
    </r>
    <r>
      <rPr>
        <sz val="10"/>
        <color rgb="FF000000"/>
        <rFont val="Calibri"/>
        <family val="2"/>
        <scheme val="minor"/>
      </rPr>
      <t xml:space="preserve">: La Fundación - Gestión y Control - Escoger categoria Planes -Plan de acción FUGA 2015
</t>
    </r>
    <r>
      <rPr>
        <b/>
        <sz val="10"/>
        <color rgb="FFFF0000"/>
        <rFont val="Calibri"/>
        <family val="2"/>
        <scheme val="minor"/>
      </rPr>
      <t>Link:</t>
    </r>
    <r>
      <rPr>
        <sz val="10"/>
        <color rgb="FF000000"/>
        <rFont val="Calibri"/>
        <family val="2"/>
        <scheme val="minor"/>
      </rPr>
      <t xml:space="preserve"> http://fgaa.gov.co/sites/default/files/Plan%20de%20accion%20FUGA%202015%20%281%29.pdf</t>
    </r>
  </si>
  <si>
    <r>
      <rPr>
        <b/>
        <sz val="10"/>
        <color rgb="FFFF0000"/>
        <rFont val="Calibri"/>
        <family val="2"/>
        <scheme val="minor"/>
      </rPr>
      <t>Pestaña</t>
    </r>
    <r>
      <rPr>
        <sz val="10"/>
        <color rgb="FF000000"/>
        <rFont val="Calibri"/>
        <family val="2"/>
        <scheme val="minor"/>
      </rPr>
      <t xml:space="preserve">: La Fundación - Gestión y Control - Escoger categoria Informes de gestión
</t>
    </r>
    <r>
      <rPr>
        <b/>
        <sz val="10"/>
        <color rgb="FFFF0000"/>
        <rFont val="Calibri"/>
        <family val="2"/>
        <scheme val="minor"/>
      </rPr>
      <t>Link:</t>
    </r>
    <r>
      <rPr>
        <sz val="10"/>
        <color rgb="FF000000"/>
        <rFont val="Calibri"/>
        <family val="2"/>
        <scheme val="minor"/>
      </rPr>
      <t xml:space="preserve"> http://fgaa.gov.co/normatividad-vista?tid=14</t>
    </r>
  </si>
  <si>
    <r>
      <rPr>
        <b/>
        <sz val="10"/>
        <color rgb="FFFF0000"/>
        <rFont val="Calibri"/>
        <family val="2"/>
        <scheme val="minor"/>
      </rPr>
      <t>Pestañas</t>
    </r>
    <r>
      <rPr>
        <sz val="10"/>
        <color rgb="FF000000"/>
        <rFont val="Calibri"/>
        <family val="2"/>
        <scheme val="minor"/>
      </rPr>
      <t xml:space="preserve">: 
</t>
    </r>
    <r>
      <rPr>
        <sz val="10"/>
        <color rgb="FFFF0000"/>
        <rFont val="Calibri"/>
        <family val="2"/>
        <scheme val="minor"/>
      </rPr>
      <t>1</t>
    </r>
    <r>
      <rPr>
        <sz val="10"/>
        <color rgb="FF000000"/>
        <rFont val="Calibri"/>
        <family val="2"/>
        <scheme val="minor"/>
      </rPr>
      <t xml:space="preserve">. La Fundación - Normatividad - Acuerdo 002 de 1999
</t>
    </r>
    <r>
      <rPr>
        <sz val="10"/>
        <color rgb="FFFF0000"/>
        <rFont val="Calibri"/>
        <family val="2"/>
        <scheme val="minor"/>
      </rPr>
      <t>2</t>
    </r>
    <r>
      <rPr>
        <sz val="10"/>
        <color rgb="FF000000"/>
        <rFont val="Calibri"/>
        <family val="2"/>
        <scheme val="minor"/>
      </rPr>
      <t xml:space="preserve">.  Arbol de contenido ubicado en la parte inferior de la página (bloque estatico) -Subdirección Administrativa - Organigrama
</t>
    </r>
    <r>
      <rPr>
        <b/>
        <sz val="10"/>
        <color rgb="FFFF0000"/>
        <rFont val="Calibri"/>
        <family val="2"/>
        <scheme val="minor"/>
      </rPr>
      <t>Links:</t>
    </r>
    <r>
      <rPr>
        <sz val="10"/>
        <color rgb="FFFF0000"/>
        <rFont val="Calibri"/>
        <family val="2"/>
        <scheme val="minor"/>
      </rPr>
      <t xml:space="preserve"> 
1.</t>
    </r>
    <r>
      <rPr>
        <sz val="10"/>
        <color rgb="FF000000"/>
        <rFont val="Calibri"/>
        <family val="2"/>
        <scheme val="minor"/>
      </rPr>
      <t xml:space="preserve">http://www.fuga.gov.co/sites/default/files/Acuerdo%20002%20de%201999-%20Junta%20Directiva%20%E2%80%9C%20Por%20la%20cual%20se%20adoptan%20los%20Estatutos%20de%20la%20Fundaci%C3%B3n%20Gilberto%20Alzate%20Avenda%C3%B1o%20y%20se%20modifica%20su%20estructura%20org%C3%A1nica%E2%80%9D.pdf
</t>
    </r>
    <r>
      <rPr>
        <sz val="10"/>
        <color rgb="FFFF0000"/>
        <rFont val="Calibri"/>
        <family val="2"/>
        <scheme val="minor"/>
      </rPr>
      <t>2</t>
    </r>
    <r>
      <rPr>
        <sz val="10"/>
        <color rgb="FF000000"/>
        <rFont val="Calibri"/>
        <family val="2"/>
        <scheme val="minor"/>
      </rPr>
      <t>. http://www.fgaa.gov.co/organigrama#.VQmq_eF5J74</t>
    </r>
  </si>
  <si>
    <r>
      <rPr>
        <sz val="10"/>
        <rFont val="Calibri"/>
        <family val="2"/>
        <scheme val="minor"/>
      </rPr>
      <t>No todos los nombres estan completos</t>
    </r>
    <r>
      <rPr>
        <b/>
        <sz val="10"/>
        <color rgb="FFFF0000"/>
        <rFont val="Calibri"/>
        <family val="2"/>
        <scheme val="minor"/>
      </rPr>
      <t xml:space="preserve">
Pestaña</t>
    </r>
    <r>
      <rPr>
        <sz val="10"/>
        <color rgb="FF000000"/>
        <rFont val="Calibri"/>
        <family val="2"/>
        <scheme val="minor"/>
      </rPr>
      <t xml:space="preserve">: Arbol de contenido ubicado en la parte inferior de la página (bloque estatico) -Subdirección Administrativa - Correos Institucionales
</t>
    </r>
    <r>
      <rPr>
        <b/>
        <sz val="10"/>
        <color rgb="FFFF0000"/>
        <rFont val="Calibri"/>
        <family val="2"/>
        <scheme val="minor"/>
      </rPr>
      <t xml:space="preserve">Link: 
</t>
    </r>
    <r>
      <rPr>
        <sz val="10"/>
        <rFont val="Calibri"/>
        <family val="2"/>
        <scheme val="minor"/>
      </rPr>
      <t>http://www.fgaa.gov.co/correos-institucionales#.VQm1KeF5J75</t>
    </r>
  </si>
  <si>
    <r>
      <rPr>
        <b/>
        <sz val="10"/>
        <color rgb="FFFF0000"/>
        <rFont val="Calibri"/>
        <family val="2"/>
        <scheme val="minor"/>
      </rPr>
      <t>Pestaña</t>
    </r>
    <r>
      <rPr>
        <sz val="10"/>
        <color rgb="FF000000"/>
        <rFont val="Calibri"/>
        <family val="2"/>
        <scheme val="minor"/>
      </rPr>
      <t xml:space="preserve">: </t>
    </r>
    <r>
      <rPr>
        <sz val="10"/>
        <color rgb="FF000000"/>
        <rFont val="Calibri"/>
        <family val="2"/>
        <scheme val="minor"/>
      </rPr>
      <t xml:space="preserve"> Arbol de contenido ubicado en la parte inferior de la página (bloque estatico) -Subdirección Administrativa - Correos Institucionales
</t>
    </r>
    <r>
      <rPr>
        <b/>
        <sz val="10"/>
        <color rgb="FFFF0000"/>
        <rFont val="Calibri"/>
        <family val="2"/>
        <scheme val="minor"/>
      </rPr>
      <t xml:space="preserve">Links: 
</t>
    </r>
    <r>
      <rPr>
        <sz val="10"/>
        <rFont val="Calibri"/>
        <family val="2"/>
        <scheme val="minor"/>
      </rPr>
      <t>http://www.fgaa.gov.co/correos-institucionales#.VQm1KeF5J75</t>
    </r>
  </si>
  <si>
    <r>
      <rPr>
        <b/>
        <sz val="10"/>
        <color rgb="FFFF0000"/>
        <rFont val="Calibri"/>
        <family val="2"/>
        <scheme val="minor"/>
      </rPr>
      <t>Pestaña</t>
    </r>
    <r>
      <rPr>
        <sz val="10"/>
        <color rgb="FF000000"/>
        <rFont val="Calibri"/>
        <family val="2"/>
        <scheme val="minor"/>
      </rPr>
      <t xml:space="preserve">: </t>
    </r>
    <r>
      <rPr>
        <sz val="10"/>
        <color rgb="FF000000"/>
        <rFont val="Calibri"/>
        <family val="2"/>
        <scheme val="minor"/>
      </rPr>
      <t xml:space="preserve"> Arbol de contenido ubicado en la parte inferior de la página (bloque estatico) -Subdirección Administrativa - Correos Institucionales
</t>
    </r>
    <r>
      <rPr>
        <b/>
        <sz val="10"/>
        <color rgb="FFFF0000"/>
        <rFont val="Calibri"/>
        <family val="2"/>
        <scheme val="minor"/>
      </rPr>
      <t xml:space="preserve">Links: 
</t>
    </r>
    <r>
      <rPr>
        <sz val="10"/>
        <rFont val="Calibri"/>
        <family val="2"/>
        <scheme val="minor"/>
      </rPr>
      <t>http://www.fgaa.gov.co/correos-institucionales#.VQm1KeF5J76</t>
    </r>
    <r>
      <rPr>
        <sz val="11"/>
        <color theme="1"/>
        <rFont val="Calibri"/>
        <family val="2"/>
        <scheme val="minor"/>
      </rPr>
      <t/>
    </r>
  </si>
  <si>
    <r>
      <rPr>
        <b/>
        <sz val="10"/>
        <color rgb="FFFF0000"/>
        <rFont val="Calibri"/>
        <family val="2"/>
        <scheme val="minor"/>
      </rPr>
      <t>Pestaña</t>
    </r>
    <r>
      <rPr>
        <sz val="10"/>
        <color rgb="FF000000"/>
        <rFont val="Calibri"/>
        <family val="2"/>
        <scheme val="minor"/>
      </rPr>
      <t xml:space="preserve">:  </t>
    </r>
    <r>
      <rPr>
        <sz val="10"/>
        <color rgb="FF000000"/>
        <rFont val="Calibri"/>
        <family val="2"/>
        <scheme val="minor"/>
      </rPr>
      <t xml:space="preserve">Arbol de contenido ubicado en la parte inferior de la página (bloque estatico) -Subdirección Administrativa - Directorio 
</t>
    </r>
    <r>
      <rPr>
        <b/>
        <sz val="10"/>
        <color rgb="FFFF0000"/>
        <rFont val="Calibri"/>
        <family val="2"/>
        <scheme val="minor"/>
      </rPr>
      <t xml:space="preserve">Links: 
</t>
    </r>
    <r>
      <rPr>
        <sz val="10"/>
        <rFont val="Calibri"/>
        <family val="2"/>
        <scheme val="minor"/>
      </rPr>
      <t xml:space="preserve">http://www.fgaa.gov.co/directorio#.VQm1EeF5J74
</t>
    </r>
    <r>
      <rPr>
        <sz val="10"/>
        <color rgb="FF000000"/>
        <rFont val="Calibri"/>
        <family val="2"/>
        <scheme val="minor"/>
      </rPr>
      <t xml:space="preserve">
</t>
    </r>
  </si>
  <si>
    <t>La fundación tiene publicado el documento denomimado "Listado de contrtos adelantado en 2014"</t>
  </si>
  <si>
    <r>
      <rPr>
        <b/>
        <sz val="10"/>
        <color rgb="FFFF0000"/>
        <rFont val="Calibri"/>
        <family val="2"/>
        <scheme val="minor"/>
      </rPr>
      <t>Pestaña</t>
    </r>
    <r>
      <rPr>
        <sz val="10"/>
        <color rgb="FF000000"/>
        <rFont val="Calibri"/>
        <family val="2"/>
        <scheme val="minor"/>
      </rPr>
      <t xml:space="preserve">:  La Fundación - Gestión y Control - Escoger categoria Información jurídica y legal -Listado de contratos adelantados en 2014
</t>
    </r>
    <r>
      <rPr>
        <b/>
        <sz val="10"/>
        <color rgb="FFFF0000"/>
        <rFont val="Calibri"/>
        <family val="2"/>
        <scheme val="minor"/>
      </rPr>
      <t xml:space="preserve">Links: 
</t>
    </r>
    <r>
      <rPr>
        <sz val="10"/>
        <rFont val="Calibri"/>
        <family val="2"/>
        <scheme val="minor"/>
      </rPr>
      <t xml:space="preserve">http://fgaa.gov.co/sites/default/files/LISTADO%20DE%20CONTRATOS%20ADELANTADOS%20A%2010%20DE%20OCTUBRE%20DE%202014.pdf
</t>
    </r>
    <r>
      <rPr>
        <sz val="10"/>
        <color rgb="FF000000"/>
        <rFont val="Calibri"/>
        <family val="2"/>
        <scheme val="minor"/>
      </rPr>
      <t xml:space="preserve">
</t>
    </r>
  </si>
  <si>
    <r>
      <rPr>
        <b/>
        <sz val="10"/>
        <color rgb="FFFF0000"/>
        <rFont val="Calibri"/>
        <family val="2"/>
        <scheme val="minor"/>
      </rPr>
      <t>Pestaña</t>
    </r>
    <r>
      <rPr>
        <sz val="10"/>
        <color rgb="FF000000"/>
        <rFont val="Calibri"/>
        <family val="2"/>
        <scheme val="minor"/>
      </rPr>
      <t xml:space="preserve">:  La Fundación - Gestión y Control - Escoger categoria Información jurídica y legal -Listado de contratos adelantados en 2014
</t>
    </r>
    <r>
      <rPr>
        <b/>
        <sz val="10"/>
        <color rgb="FFFF0000"/>
        <rFont val="Calibri"/>
        <family val="2"/>
        <scheme val="minor"/>
      </rPr>
      <t xml:space="preserve">Link: 
</t>
    </r>
    <r>
      <rPr>
        <sz val="10"/>
        <rFont val="Calibri"/>
        <family val="2"/>
        <scheme val="minor"/>
      </rPr>
      <t xml:space="preserve">http://fgaa.gov.co/sites/default/files/LISTADO%20DE%20CONTRATOS%20ADELANTADOS%20A%2010%20DE%20OCTUBRE%20DE%202014.pdf
</t>
    </r>
    <r>
      <rPr>
        <sz val="10"/>
        <color rgb="FF000000"/>
        <rFont val="Calibri"/>
        <family val="2"/>
        <scheme val="minor"/>
      </rPr>
      <t xml:space="preserve">
</t>
    </r>
  </si>
  <si>
    <r>
      <rPr>
        <b/>
        <sz val="10"/>
        <color rgb="FFFF0000"/>
        <rFont val="Calibri"/>
        <family val="2"/>
        <scheme val="minor"/>
      </rPr>
      <t>Pestaña</t>
    </r>
    <r>
      <rPr>
        <sz val="10"/>
        <color rgb="FF000000"/>
        <rFont val="Calibri"/>
        <family val="2"/>
        <scheme val="minor"/>
      </rPr>
      <t xml:space="preserve">:  La Fundación - Gestión y Control - Escoger categoria Planes-Plan Anual de adquisiciones 2015
</t>
    </r>
    <r>
      <rPr>
        <b/>
        <sz val="10"/>
        <color rgb="FFFF0000"/>
        <rFont val="Calibri"/>
        <family val="2"/>
        <scheme val="minor"/>
      </rPr>
      <t xml:space="preserve">Link: 
</t>
    </r>
    <r>
      <rPr>
        <sz val="10"/>
        <rFont val="Calibri"/>
        <family val="2"/>
        <scheme val="minor"/>
      </rPr>
      <t>http://fgaa.gov.co/sites/default/files/PLAN%20ANUAL%20DE%20ADQUISICIONES%20FUGA%202015-3.pdf</t>
    </r>
    <r>
      <rPr>
        <sz val="10"/>
        <color rgb="FF000000"/>
        <rFont val="Calibri"/>
        <family val="2"/>
        <scheme val="minor"/>
      </rPr>
      <t xml:space="preserve">
</t>
    </r>
  </si>
  <si>
    <r>
      <rPr>
        <b/>
        <sz val="10"/>
        <color rgb="FFFF0000"/>
        <rFont val="Calibri"/>
        <family val="2"/>
        <scheme val="minor"/>
      </rPr>
      <t>Pestaña</t>
    </r>
    <r>
      <rPr>
        <sz val="10"/>
        <color rgb="FF000000"/>
        <rFont val="Calibri"/>
        <family val="2"/>
        <scheme val="minor"/>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t>
    </r>
    <r>
      <rPr>
        <sz val="10"/>
        <rFont val="Calibri"/>
        <family val="2"/>
        <scheme val="minor"/>
      </rPr>
      <t>http://fgaa.gov.co/sites/default/files/CONTRATOS%20CONTRATOS%20ADELANTADOS%20A%2028%20DE%20FEBRERO%20DE%202015.pdf
2.http://fgaa.gov.co/sites/default/files/LISTADO%20DE%20CONTRATOS%20ADELANTADOS%20A%2010%20DE%20OCTUBRE%20DE%202014.pdf</t>
    </r>
    <r>
      <rPr>
        <sz val="10"/>
        <color rgb="FF000000"/>
        <rFont val="Calibri"/>
        <family val="2"/>
        <scheme val="minor"/>
      </rPr>
      <t xml:space="preserve">
</t>
    </r>
  </si>
  <si>
    <r>
      <rPr>
        <b/>
        <sz val="10"/>
        <color rgb="FFFF0000"/>
        <rFont val="Calibri"/>
        <family val="2"/>
        <scheme val="minor"/>
      </rPr>
      <t>Pestaña</t>
    </r>
    <r>
      <rPr>
        <sz val="10"/>
        <color rgb="FF000000"/>
        <rFont val="Calibri"/>
        <family val="2"/>
        <scheme val="minor"/>
      </rPr>
      <t xml:space="preserve">: La Fundación - Gestión y Control - Escoger categoria  Planes - Plan Anticorrupción y de Atención al Ciudadano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t>
    </r>
    <r>
      <rPr>
        <sz val="10"/>
        <rFont val="Calibri"/>
        <family val="2"/>
        <scheme val="minor"/>
      </rPr>
      <t xml:space="preserve">http://fgaa.gov.co/sites/default/files/PLAN%20ANTICORRUPCI%C3%93N%20Y%20DE%20ATENCI%C3%93N%20AL%20CIUDADANO%202015_1.pdf
</t>
    </r>
  </si>
  <si>
    <r>
      <rPr>
        <sz val="10"/>
        <rFont val="Calibri"/>
        <family val="2"/>
        <scheme val="minor"/>
      </rPr>
      <t>Esta información se observa en tipo de contrato del listado de contratos.</t>
    </r>
    <r>
      <rPr>
        <b/>
        <sz val="10"/>
        <color rgb="FFFF0000"/>
        <rFont val="Calibri"/>
        <family val="2"/>
        <scheme val="minor"/>
      </rPr>
      <t xml:space="preserve">
Pestaña</t>
    </r>
    <r>
      <rPr>
        <sz val="10"/>
        <color rgb="FF000000"/>
        <rFont val="Calibri"/>
        <family val="2"/>
        <scheme val="minor"/>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t>
    </r>
    <r>
      <rPr>
        <sz val="10"/>
        <rFont val="Calibri"/>
        <family val="2"/>
        <scheme val="minor"/>
      </rPr>
      <t>http://fgaa.gov.co/sites/default/files/CONTRATOS%20CONTRATOS%20ADELANTADOS%20A%2028%20DE%20FEBRERO%20DE%202015.pdf
2.http://fgaa.gov.co/sites/default/files/LISTADO%20DE%20CONTRATOS%20ADELANTADOS%20A%2010%20DE%20OCTUBRE%20DE%202014.pdf</t>
    </r>
    <r>
      <rPr>
        <sz val="10"/>
        <color rgb="FF000000"/>
        <rFont val="Calibri"/>
        <family val="2"/>
        <scheme val="minor"/>
      </rPr>
      <t xml:space="preserve">
</t>
    </r>
  </si>
  <si>
    <r>
      <rPr>
        <b/>
        <sz val="10"/>
        <color rgb="FFFF0000"/>
        <rFont val="Calibri"/>
        <family val="2"/>
        <scheme val="minor"/>
      </rPr>
      <t>Pagina inicial - Pestañas</t>
    </r>
    <r>
      <rPr>
        <sz val="10"/>
        <color rgb="FF000000"/>
        <rFont val="Calibri"/>
        <family val="2"/>
        <scheme val="minor"/>
      </rPr>
      <t xml:space="preserve">: Artes Plásticas y Visuales - Programación - Convocatorias - Biblioteca - Clubes y Talleres
</t>
    </r>
    <r>
      <rPr>
        <b/>
        <sz val="10"/>
        <color rgb="FFFF0000"/>
        <rFont val="Calibri"/>
        <family val="2"/>
        <scheme val="minor"/>
      </rPr>
      <t xml:space="preserve">Link: </t>
    </r>
    <r>
      <rPr>
        <sz val="10"/>
        <rFont val="Calibri"/>
        <family val="2"/>
        <scheme val="minor"/>
      </rPr>
      <t>www.fuga.gov.co</t>
    </r>
    <r>
      <rPr>
        <b/>
        <sz val="10"/>
        <color rgb="FFFF0000"/>
        <rFont val="Calibri"/>
        <family val="2"/>
        <scheme val="minor"/>
      </rPr>
      <t xml:space="preserve">
</t>
    </r>
    <r>
      <rPr>
        <sz val="10"/>
        <rFont val="Calibri"/>
        <family val="2"/>
        <scheme val="minor"/>
      </rPr>
      <t xml:space="preserve">
</t>
    </r>
  </si>
  <si>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 Atención al Ciudadano - Punto de Atención y Defensor al Ciudadano.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t>
    </r>
    <r>
      <rPr>
        <sz val="10"/>
        <rFont val="Calibri"/>
        <family val="2"/>
        <scheme val="minor"/>
      </rPr>
      <t xml:space="preserve"> http://www.fuga.gov.co/punto-de-atenci%C3%B3n-y-defensor-del-ciudadano#.VQrwqeF5J74</t>
    </r>
  </si>
  <si>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 Atención al Ciudadano - Punto de Atención y Defensor al Ciudadano. 
</t>
    </r>
    <r>
      <rPr>
        <b/>
        <sz val="10"/>
        <color rgb="FFFF0000"/>
        <rFont val="Calibri"/>
        <family val="2"/>
        <scheme val="minor"/>
      </rPr>
      <t xml:space="preserve">Link: </t>
    </r>
    <r>
      <rPr>
        <sz val="10"/>
        <color rgb="FF000000"/>
        <rFont val="Calibri"/>
        <family val="2"/>
        <scheme val="minor"/>
      </rPr>
      <t xml:space="preserve">
http://www.fuga.gov.co/punto-de-atenci%C3%B3n-y-defensor-del-ciudadano#.VQrwqeF5J74</t>
    </r>
  </si>
  <si>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 Atención al Ciudadano - Estadísticas PQRS
</t>
    </r>
    <r>
      <rPr>
        <b/>
        <sz val="10"/>
        <color rgb="FFFF0000"/>
        <rFont val="Calibri"/>
        <family val="2"/>
        <scheme val="minor"/>
      </rPr>
      <t xml:space="preserve">Link: </t>
    </r>
    <r>
      <rPr>
        <sz val="10"/>
        <color rgb="FF000000"/>
        <rFont val="Calibri"/>
        <family val="2"/>
        <scheme val="minor"/>
      </rPr>
      <t xml:space="preserve">
http://www.fuga.gov.co/estad%C3%ADsticas-pqrs#.VQrzSeF5J74</t>
    </r>
  </si>
  <si>
    <r>
      <t>Como sujeto obligado responde a las solicitudes de acceso a la información pública de buena fe, de manera adecuada, veraz y oportuna, preferiblemente por vía electrónica,</t>
    </r>
    <r>
      <rPr>
        <sz val="10"/>
        <rFont val="Calibri"/>
        <family val="2"/>
        <scheme val="minor"/>
      </rPr>
      <t xml:space="preserve"> con el consentimiento del solicitante</t>
    </r>
  </si>
  <si>
    <r>
      <rPr>
        <b/>
        <sz val="10"/>
        <color rgb="FFFF0000"/>
        <rFont val="Calibri"/>
        <family val="2"/>
        <scheme val="minor"/>
      </rPr>
      <t>Pestaña</t>
    </r>
    <r>
      <rPr>
        <sz val="10"/>
        <color rgb="FF000000"/>
        <rFont val="Calibri"/>
        <family val="2"/>
        <scheme val="minor"/>
      </rPr>
      <t xml:space="preserve">: La Fundación - Gestión y Control - Escoger categoria Informes presupuestales - Ejecución presupuesto de gastos e inversión.
</t>
    </r>
    <r>
      <rPr>
        <b/>
        <sz val="10"/>
        <color rgb="FFFF0000"/>
        <rFont val="Calibri"/>
        <family val="2"/>
        <scheme val="minor"/>
      </rPr>
      <t>Link:</t>
    </r>
    <r>
      <rPr>
        <sz val="10"/>
        <color rgb="FFFF0000"/>
        <rFont val="Calibri"/>
        <family val="2"/>
        <scheme val="minor"/>
      </rPr>
      <t xml:space="preserve"> </t>
    </r>
    <r>
      <rPr>
        <sz val="10"/>
        <color rgb="FF000000"/>
        <rFont val="Calibri"/>
        <family val="2"/>
        <scheme val="minor"/>
      </rPr>
      <t>http://fgaa.gov.co/sites/default/files/EJECUCION%20PRESUPUESTO%20DE%20GASTOS%20E%20INVERSION%20A%2031%20DE%20ENERO%20DE%202015_0.pdf</t>
    </r>
  </si>
  <si>
    <t>x</t>
  </si>
  <si>
    <r>
      <rPr>
        <b/>
        <sz val="10"/>
        <color rgb="FFFF0000"/>
        <rFont val="Calibri"/>
        <family val="2"/>
        <scheme val="minor"/>
      </rPr>
      <t>Pestaña</t>
    </r>
    <r>
      <rPr>
        <sz val="10"/>
        <color rgb="FF000000"/>
        <rFont val="Calibri"/>
        <family val="2"/>
        <scheme val="minor"/>
      </rPr>
      <t xml:space="preserve">: Clubes y Talleres
</t>
    </r>
    <r>
      <rPr>
        <b/>
        <sz val="10"/>
        <color rgb="FFFF0000"/>
        <rFont val="Calibri"/>
        <family val="2"/>
        <scheme val="minor"/>
      </rPr>
      <t xml:space="preserve">Link: </t>
    </r>
    <r>
      <rPr>
        <sz val="10"/>
        <rFont val="Calibri"/>
        <family val="2"/>
        <scheme val="minor"/>
      </rPr>
      <t xml:space="preserve">http://fgaa.gov.co/talleres-y-clubes-art%C3%ADsticos#.VQsKgeF5J74
</t>
    </r>
  </si>
  <si>
    <t>Documentados y aprobados en el SIG</t>
  </si>
  <si>
    <t>Oficina de Atención al Ciudadano</t>
  </si>
  <si>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 Atención al Ciudadano - Sistema Distrital de Quejas y Soluciones
</t>
    </r>
    <r>
      <rPr>
        <b/>
        <sz val="10"/>
        <color rgb="FFFF0000"/>
        <rFont val="Calibri"/>
        <family val="2"/>
        <scheme val="minor"/>
      </rPr>
      <t xml:space="preserve">Link: </t>
    </r>
    <r>
      <rPr>
        <sz val="10"/>
        <color rgb="FF000000"/>
        <rFont val="Calibri"/>
        <family val="2"/>
        <scheme val="minor"/>
      </rPr>
      <t xml:space="preserve">
https://www.sdqsbogota.gov.co/sdqs//index.jsp</t>
    </r>
  </si>
  <si>
    <t>MANUAL DE CONTRATACION
http://www.fuga.gov.co/categoria-normatividad/información-jur%C3%ADdica-y-legal</t>
  </si>
  <si>
    <t>www.fuga.gov.co</t>
  </si>
  <si>
    <r>
      <rPr>
        <b/>
        <sz val="10"/>
        <color rgb="FFFF0000"/>
        <rFont val="Calibri"/>
        <family val="2"/>
        <scheme val="minor"/>
      </rPr>
      <t>Pestaña:</t>
    </r>
    <r>
      <rPr>
        <sz val="10"/>
        <color rgb="FF000000"/>
        <rFont val="Calibri"/>
        <family val="2"/>
        <scheme val="minor"/>
      </rPr>
      <t xml:space="preserve"> Arbol de contenido ubicado en la parte inferior de la página (bloque estatico) -Subdirección Administrativa - Directorio (el cual contiene el telefono y extensiones por dependenciam más no por funcionario y Correos Institucionales (el cual contiene nombre, cargo y correo de los funcionarios y contratistas)
</t>
    </r>
    <r>
      <rPr>
        <b/>
        <sz val="10"/>
        <color rgb="FFFF0000"/>
        <rFont val="Calibri"/>
        <family val="2"/>
        <scheme val="minor"/>
      </rPr>
      <t>Links que referencian al directorio</t>
    </r>
    <r>
      <rPr>
        <sz val="10"/>
        <color rgb="FF000000"/>
        <rFont val="Calibri"/>
        <family val="2"/>
        <scheme val="minor"/>
      </rPr>
      <t xml:space="preserve">:
</t>
    </r>
    <r>
      <rPr>
        <u/>
        <sz val="10"/>
        <color rgb="FF000000"/>
        <rFont val="Calibri"/>
        <family val="2"/>
        <scheme val="minor"/>
      </rPr>
      <t>Directorio</t>
    </r>
    <r>
      <rPr>
        <sz val="10"/>
        <color rgb="FF000000"/>
        <rFont val="Calibri"/>
        <family val="2"/>
        <scheme val="minor"/>
      </rPr>
      <t xml:space="preserve">: http://www.fuga.gov.co/directorio#.VQtDaeF5J74
</t>
    </r>
    <r>
      <rPr>
        <u/>
        <sz val="10"/>
        <color rgb="FF000000"/>
        <rFont val="Calibri"/>
        <family val="2"/>
        <scheme val="minor"/>
      </rPr>
      <t>Correos Institucionales</t>
    </r>
    <r>
      <rPr>
        <sz val="10"/>
        <color rgb="FF000000"/>
        <rFont val="Calibri"/>
        <family val="2"/>
        <scheme val="minor"/>
      </rPr>
      <t>: http://www.fgaa.gov.co/correos-institucionales#.VQtDfuF5J75</t>
    </r>
  </si>
  <si>
    <t>De acuerdo al articulo 33 de la Ley 1712 de 2014 para  los entes territoriales esta norma entrará en vigencia un año despues de su promulagación, es decir, en marzo de 2015, por la tanto y según lo refererido en articulo 12 de la misma, se tendran 6 meses a partir de esta fecha para adoptar esquema de publicación, es decir, hasta 6 de septiembre de 2015</t>
  </si>
  <si>
    <t>De acuerdo al articulo 33 de la Ley 1712 de 2014 para  los entes territoriales esta norma entrará en vigencia un año despues de su promulagación, es decir, en marzo de 2015, por la tanto y según lo refererido en articulo 12 de la misma, se tendran 6 meses a partir de esta fecha para adoptar programa de gestión documental, es decir, hasta 6 de septiembre de 2015</t>
  </si>
  <si>
    <t>.Artículo 9. Información mínima obligatoria respecto a la estructura del sujeto obligado. Nota: Art. 10: esta información debe actualizarse mínimo cada mes.</t>
  </si>
  <si>
    <r>
      <t xml:space="preserve">Artículo 9. Información mínima obligatoria respecto a la estructura del sujeto obligado. </t>
    </r>
    <r>
      <rPr>
        <b/>
        <sz val="10"/>
        <color theme="1"/>
        <rFont val="Calibri"/>
        <family val="2"/>
        <scheme val="minor"/>
      </rPr>
      <t>Nota</t>
    </r>
    <r>
      <rPr>
        <sz val="10"/>
        <color theme="1"/>
        <rFont val="Calibri"/>
        <family val="2"/>
        <scheme val="minor"/>
      </rPr>
      <t>: Art. 10: esta información debe actualizarse mínimo cada mes.</t>
    </r>
  </si>
  <si>
    <r>
      <t xml:space="preserve">Artículo 9. Información mínima obligatoria respecto a la estructura del sujeto obligado. </t>
    </r>
    <r>
      <rPr>
        <b/>
        <sz val="10"/>
        <color theme="1"/>
        <rFont val="Calibri"/>
        <family val="2"/>
        <scheme val="minor"/>
      </rPr>
      <t>Nota</t>
    </r>
    <r>
      <rPr>
        <sz val="10"/>
        <color theme="1"/>
        <rFont val="Calibri"/>
        <family val="2"/>
        <scheme val="minor"/>
      </rPr>
      <t>: Art. 10: esta información debe actualizarse mínimo cada mes</t>
    </r>
  </si>
  <si>
    <r>
      <t xml:space="preserve">.Artículo 9. Información mínima obligatoria respecto a la estructura del sujeto obligado. </t>
    </r>
    <r>
      <rPr>
        <b/>
        <sz val="10"/>
        <color theme="1"/>
        <rFont val="Calibri"/>
        <family val="2"/>
        <scheme val="minor"/>
      </rPr>
      <t>Nota</t>
    </r>
    <r>
      <rPr>
        <sz val="10"/>
        <color theme="1"/>
        <rFont val="Calibri"/>
        <family val="2"/>
        <scheme val="minor"/>
      </rPr>
      <t>: Art. 10: esta información debe actualizarse mínimo cada mes.</t>
    </r>
  </si>
  <si>
    <r>
      <t>Los planes de gasto público para cada año fiscal, de acuerdo con lo establecido en el Art. 74 de la Ley 1474 de 2011 (</t>
    </r>
    <r>
      <rPr>
        <sz val="10"/>
        <color rgb="FF0070C0"/>
        <rFont val="Calibri"/>
        <family val="2"/>
        <scheme val="minor"/>
      </rPr>
      <t>Plan de Acción</t>
    </r>
    <r>
      <rPr>
        <sz val="10"/>
        <color rgb="FF000000"/>
        <rFont val="Calibri"/>
        <family val="2"/>
        <scheme val="minor"/>
      </rPr>
      <t xml:space="preserve">), desagregado de la siguiente manera: </t>
    </r>
  </si>
  <si>
    <r>
      <rPr>
        <b/>
        <sz val="10"/>
        <color rgb="FFFF0000"/>
        <rFont val="Calibri"/>
        <family val="2"/>
        <scheme val="minor"/>
      </rPr>
      <t>Pestaña</t>
    </r>
    <r>
      <rPr>
        <sz val="10"/>
        <color rgb="FF000000"/>
        <rFont val="Calibri"/>
        <family val="2"/>
        <scheme val="minor"/>
      </rPr>
      <t xml:space="preserve">: 
1. La Fundación - Gestión y Control - Escoger categoria Información jurídica y legal - links a contratación bogotá y colombia compra eficiente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 xml:space="preserve">. </t>
    </r>
    <r>
      <rPr>
        <sz val="10"/>
        <rFont val="Calibri"/>
        <family val="2"/>
        <scheme val="minor"/>
      </rPr>
      <t>http://fgaa.gov.co/normatividad-vista?tid=17</t>
    </r>
    <r>
      <rPr>
        <sz val="10"/>
        <color rgb="FF000000"/>
        <rFont val="Calibri"/>
        <family val="2"/>
        <scheme val="minor"/>
      </rPr>
      <t xml:space="preserve">
</t>
    </r>
  </si>
  <si>
    <r>
      <rPr>
        <b/>
        <sz val="10"/>
        <color rgb="FFFF0000"/>
        <rFont val="Calibri"/>
        <family val="2"/>
        <scheme val="minor"/>
      </rPr>
      <t>Pestaña</t>
    </r>
    <r>
      <rPr>
        <sz val="10"/>
        <color rgb="FF000000"/>
        <rFont val="Calibri"/>
        <family val="2"/>
        <scheme val="minor"/>
      </rPr>
      <t xml:space="preserve">: La Fundación - Gestión y Control - Escoger categoria  Planes - Informes de gestión
</t>
    </r>
    <r>
      <rPr>
        <b/>
        <sz val="10"/>
        <color rgb="FFFF0000"/>
        <rFont val="Calibri"/>
        <family val="2"/>
        <scheme val="minor"/>
      </rPr>
      <t xml:space="preserve">Link: 
</t>
    </r>
    <r>
      <rPr>
        <sz val="10"/>
        <color rgb="FFFF0000"/>
        <rFont val="Calibri"/>
        <family val="2"/>
        <scheme val="minor"/>
      </rPr>
      <t>1</t>
    </r>
    <r>
      <rPr>
        <b/>
        <sz val="10"/>
        <color rgb="FFFF0000"/>
        <rFont val="Calibri"/>
        <family val="2"/>
        <scheme val="minor"/>
      </rPr>
      <t>.</t>
    </r>
    <r>
      <rPr>
        <sz val="10"/>
        <rFont val="Calibri"/>
        <family val="2"/>
        <scheme val="minor"/>
      </rPr>
      <t xml:space="preserve">http://fgaa.gov.co/normatividad-vista?tid=14
</t>
    </r>
  </si>
  <si>
    <t>Procedimientos e intructivos aprobados en el SIG y con los requisitos de la normatividad aplicable en gestión documental</t>
  </si>
  <si>
    <r>
      <rPr>
        <b/>
        <sz val="10"/>
        <color rgb="FFFF0000"/>
        <rFont val="Calibri"/>
        <family val="2"/>
        <scheme val="minor"/>
      </rPr>
      <t>Pestaña</t>
    </r>
    <r>
      <rPr>
        <sz val="10"/>
        <color rgb="FF000000"/>
        <rFont val="Calibri"/>
        <family val="2"/>
        <scheme val="minor"/>
      </rPr>
      <t xml:space="preserve">:  La Fundación - Gestión y Control - Escoger categoria Planes-Planes 2014 - planes acción por depencia 2014
</t>
    </r>
    <r>
      <rPr>
        <b/>
        <sz val="10"/>
        <color rgb="FFFF0000"/>
        <rFont val="Calibri"/>
        <family val="2"/>
        <scheme val="minor"/>
      </rPr>
      <t xml:space="preserve">Link: 
</t>
    </r>
    <r>
      <rPr>
        <sz val="10"/>
        <rFont val="Calibri"/>
        <family val="2"/>
        <scheme val="minor"/>
      </rPr>
      <t>http://fgaa.gov.co/planes-2014#.VQxKu-F5J74</t>
    </r>
    <r>
      <rPr>
        <sz val="10"/>
        <color rgb="FF000000"/>
        <rFont val="Calibri"/>
        <family val="2"/>
        <scheme val="minor"/>
      </rPr>
      <t xml:space="preserve">
</t>
    </r>
  </si>
  <si>
    <t>La FUGA no realiza ningún trámite al ciudadano, sólo presta servicios</t>
  </si>
  <si>
    <r>
      <t xml:space="preserve">Mecanismos de supervisión, notificación y vigilancia:
1. Manual de sepervisión e interventoria
2. Informes de auditorias independientes de Control Interno
3. Correo electrónico: atencionalciudadano@fuga.gov.co
</t>
    </r>
    <r>
      <rPr>
        <b/>
        <sz val="10"/>
        <color rgb="FFFF0000"/>
        <rFont val="Calibri"/>
        <family val="2"/>
        <scheme val="minor"/>
      </rPr>
      <t>links:</t>
    </r>
    <r>
      <rPr>
        <sz val="10"/>
        <rFont val="Calibri"/>
        <family val="2"/>
        <scheme val="minor"/>
      </rPr>
      <t xml:space="preserve">
1. http://fgaa.gov.co/manual-de-contrataci%C3%B3n#.VQxMGeF5J74
2. http://fgaa.gov.co/normatividad-vista?tid=16
3. http://fgaa.gov.co/punto-de-atenci%C3%B3n-y-defensor-del-ciudadano#.VQxMYeF5J74
</t>
    </r>
  </si>
  <si>
    <r>
      <rPr>
        <b/>
        <sz val="10"/>
        <color rgb="FFFF0000"/>
        <rFont val="Calibri"/>
        <family val="2"/>
        <scheme val="minor"/>
      </rPr>
      <t>Pestaña:</t>
    </r>
    <r>
      <rPr>
        <sz val="10"/>
        <color rgb="FF000000"/>
        <rFont val="Calibri"/>
        <family val="2"/>
        <scheme val="minor"/>
      </rPr>
      <t xml:space="preserve"> La Fundación - Gestión y Control - Escoger categoria Planes -Plan de acción FUGA 2015
Link: </t>
    </r>
    <r>
      <rPr>
        <b/>
        <sz val="10"/>
        <color rgb="FFFF0000"/>
        <rFont val="Calibri"/>
        <family val="2"/>
        <scheme val="minor"/>
      </rPr>
      <t>http:</t>
    </r>
    <r>
      <rPr>
        <sz val="10"/>
        <color rgb="FF000000"/>
        <rFont val="Calibri"/>
        <family val="2"/>
        <scheme val="minor"/>
      </rPr>
      <t>//fgaa.gov.co/sites/default/files/Plan%20de%20accion%20FUGA%202015%20%281%29.pdf</t>
    </r>
  </si>
  <si>
    <r>
      <rPr>
        <sz val="10"/>
        <rFont val="Calibri"/>
        <family val="2"/>
        <scheme val="minor"/>
      </rPr>
      <t>Publicadas resoluciones sobre creación, estatutos y manual de funciones de la FUGA</t>
    </r>
    <r>
      <rPr>
        <b/>
        <sz val="10"/>
        <color rgb="FFFF0000"/>
        <rFont val="Calibri"/>
        <family val="2"/>
        <scheme val="minor"/>
      </rPr>
      <t xml:space="preserve">
Pestaña</t>
    </r>
    <r>
      <rPr>
        <sz val="10"/>
        <color rgb="FF000000"/>
        <rFont val="Calibri"/>
        <family val="2"/>
        <scheme val="minor"/>
      </rPr>
      <t xml:space="preserve">: Arbol de contenido ubicado en la parte inferior de la página (bloque estatico) -Subdirección Administrativa - Normatividad
</t>
    </r>
    <r>
      <rPr>
        <b/>
        <sz val="10"/>
        <color rgb="FFFF0000"/>
        <rFont val="Calibri"/>
        <family val="2"/>
        <scheme val="minor"/>
      </rPr>
      <t>Link:</t>
    </r>
    <r>
      <rPr>
        <sz val="10"/>
        <color rgb="FF000000"/>
        <rFont val="Calibri"/>
        <family val="2"/>
        <scheme val="minor"/>
      </rPr>
      <t xml:space="preserve"> http://www.fgaa.gov.co/categor%C3%ADa-subadministrativa/planta#overlay-context=</t>
    </r>
  </si>
  <si>
    <t>Responsable</t>
  </si>
  <si>
    <t>Subdirección Administrativa
Talento Humano</t>
  </si>
  <si>
    <t>Subdirección Administrativa
Atención al Ciudadano</t>
  </si>
  <si>
    <t xml:space="preserve">Planeación </t>
  </si>
  <si>
    <t>Planeación
Presupuesto</t>
  </si>
  <si>
    <t xml:space="preserve">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
</t>
  </si>
  <si>
    <t>Planeación</t>
  </si>
  <si>
    <t>Jurídica</t>
  </si>
  <si>
    <t>Subdirección Administrativa</t>
  </si>
  <si>
    <t>Control Interno</t>
  </si>
  <si>
    <t>Subdirección Operativa</t>
  </si>
  <si>
    <t>Subdirección Operativa
Gerencia de Producción
Gerencia de Artes Plásticas y Visuales</t>
  </si>
  <si>
    <t>Planeación 
Jurídica</t>
  </si>
  <si>
    <t>No aplica</t>
  </si>
  <si>
    <t>Planeación
Control Interno</t>
  </si>
  <si>
    <t>Subdirección Administrativa
Tecnologia de la Información</t>
  </si>
  <si>
    <t>Subdirección Operativa
Comunicaciones</t>
  </si>
  <si>
    <t>Subdirección Administrativa
Gestión Documental</t>
  </si>
  <si>
    <t>Subdirección Administrativa
Tecnología de la Información</t>
  </si>
  <si>
    <t xml:space="preserve"> </t>
  </si>
  <si>
    <t>Tecnologia de la Información
Comunicaciones</t>
  </si>
  <si>
    <t>Oficina de Atención al Ciudadano.
Ventanilla electrónica</t>
  </si>
  <si>
    <t>Artículo 9. Información mínima obligatoria respecto a la estructura del sujeto obligado. Nota: Art. 10: esta información debe actualizarse mínimo cada mes</t>
  </si>
  <si>
    <t>Fecha:</t>
  </si>
  <si>
    <t>Categoría de información</t>
  </si>
  <si>
    <t>Explicación</t>
  </si>
  <si>
    <t>Normatividad</t>
  </si>
  <si>
    <t>Categoría</t>
  </si>
  <si>
    <t>Subcategoría</t>
  </si>
  <si>
    <t>Descripción</t>
  </si>
  <si>
    <t>L. 1712 de 2014</t>
  </si>
  <si>
    <t>L. 1712 de 2014 + GEL</t>
  </si>
  <si>
    <t>Oficina y responsable de producir la información</t>
  </si>
  <si>
    <t>Oficina y responsable de publicar</t>
  </si>
  <si>
    <t>Fecha de Publicación</t>
  </si>
  <si>
    <t>Periodo de Actualización</t>
  </si>
  <si>
    <t>Acciones de monitoreo</t>
  </si>
  <si>
    <t>Oficina y Responsable del Monitoreo</t>
  </si>
  <si>
    <t>Sección particular en la página de inicio del sitio web del sujeto obligado, denominada literalmente “Transparencia y acceso a información pública”</t>
  </si>
  <si>
    <t>Botón de transparencia</t>
  </si>
  <si>
    <t>Dec. 103, Art. 4</t>
  </si>
  <si>
    <t>Sistemas, informática o TIC</t>
  </si>
  <si>
    <t>1.1</t>
  </si>
  <si>
    <t>Mecanismos para la atención al ciudadano</t>
  </si>
  <si>
    <t>a</t>
  </si>
  <si>
    <t>Espacios físicos destinados para el contacto con la entidad.</t>
  </si>
  <si>
    <t>Puntos de atención al ciudadano.</t>
  </si>
  <si>
    <t>Servicio al Ciudadano</t>
  </si>
  <si>
    <t>Mecanismos de contacto con el sujeto obligado:</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</si>
  <si>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</si>
  <si>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</si>
  <si>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</si>
  <si>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</si>
  <si>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</si>
  <si>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</si>
  <si>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</si>
  <si>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</si>
  <si>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</si>
  <si>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</si>
  <si>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</si>
  <si>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</si>
  <si>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</si>
  <si>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</si>
  <si>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</si>
  <si>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</si>
  <si>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</si>
  <si>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</si>
  <si>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</si>
  <si>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</si>
  <si>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</si>
  <si>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</si>
  <si>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</si>
  <si>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</si>
  <si>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Área Judicial</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</si>
  <si>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</si>
  <si>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</si>
  <si>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</si>
  <si>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</si>
  <si>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</si>
  <si>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</si>
  <si>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Ley 1581 de 2012</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</si>
  <si>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</si>
  <si>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</si>
  <si>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</si>
  <si>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</si>
  <si>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</si>
  <si>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</si>
  <si>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</si>
  <si>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</si>
  <si>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</si>
  <si>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</si>
  <si>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Cada área debe dar cuenta de este tipo de documentos. Consolidad Gestión Documental.</t>
  </si>
  <si>
    <t>2.3</t>
  </si>
  <si>
    <t>Convocatorias</t>
  </si>
  <si>
    <t>Convocatorias dirigidas a ciudadanos, usuarios y grupos de interés, especificando objetivos, requisitos y fechas de participación en dichos espacios.</t>
  </si>
  <si>
    <t>Cada área debe dar cuenta de esta información. Consolida Servicio al ciudadano.</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</si>
  <si>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</si>
  <si>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</si>
  <si>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</si>
  <si>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</si>
  <si>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</si>
  <si>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</si>
  <si>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</si>
  <si>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Comunicaciones</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</si>
  <si>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</si>
  <si>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</si>
  <si>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</si>
  <si>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</si>
  <si>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</si>
  <si>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</si>
  <si>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</si>
  <si>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</si>
  <si>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</si>
  <si>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</si>
  <si>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</si>
  <si>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</si>
  <si>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</si>
  <si>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Servicio al ciudadano / Comunicaciones</t>
  </si>
  <si>
    <t>3.1</t>
  </si>
  <si>
    <t>Misión y visión</t>
  </si>
  <si>
    <t>Misión y visión de acuerdo con la norma de creación o reestructuración o según lo definido en el sistema de gestión de calidad de la entidad.</t>
  </si>
  <si>
    <t>Oficina de Planeación</t>
  </si>
  <si>
    <t>Estructura orgánica y talento humano</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</si>
  <si>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</si>
  <si>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</si>
  <si>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</si>
  <si>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</si>
  <si>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</si>
  <si>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</si>
  <si>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</si>
  <si>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</si>
  <si>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</si>
  <si>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</si>
  <si>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</si>
  <si>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</si>
  <si>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</si>
  <si>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</si>
  <si>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</si>
  <si>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Talento Humano y Contratos</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</si>
  <si>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</si>
  <si>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</si>
  <si>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</si>
  <si>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</si>
  <si>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</si>
  <si>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</si>
  <si>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</si>
  <si>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</si>
  <si>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</si>
  <si>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</si>
  <si>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</si>
  <si>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</si>
  <si>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</si>
  <si>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</si>
  <si>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</si>
  <si>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</si>
  <si>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</si>
  <si>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Contratos</t>
  </si>
  <si>
    <t>3.6</t>
  </si>
  <si>
    <t>Directorio de entidades</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</si>
  <si>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</si>
  <si>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</si>
  <si>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</si>
  <si>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</si>
  <si>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</si>
  <si>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Cada área y coordina planeación.</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</si>
  <si>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</si>
  <si>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</si>
  <si>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</si>
  <si>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</si>
  <si>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</si>
  <si>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</si>
  <si>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</si>
  <si>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</si>
  <si>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Oficina Jurídica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</si>
  <si>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</si>
  <si>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</si>
  <si>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</si>
  <si>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</si>
  <si>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</si>
  <si>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</si>
  <si>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</si>
  <si>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</si>
  <si>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</si>
  <si>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</si>
  <si>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</si>
  <si>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</si>
  <si>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</si>
  <si>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</si>
  <si>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</si>
  <si>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</si>
  <si>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</si>
  <si>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</si>
  <si>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</si>
  <si>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</si>
  <si>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</si>
  <si>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</si>
  <si>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</si>
  <si>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</si>
  <si>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</si>
  <si>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5.1</t>
  </si>
  <si>
    <t>Presupuesto general asignado</t>
  </si>
  <si>
    <t>Presupuesto general asignado para cada año fiscal.</t>
  </si>
  <si>
    <t>Financiera</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</si>
  <si>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</si>
  <si>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</si>
  <si>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</si>
  <si>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</si>
  <si>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</si>
  <si>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</si>
  <si>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</si>
  <si>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</si>
  <si>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</si>
  <si>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</si>
  <si>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</si>
  <si>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</si>
  <si>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</si>
  <si>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</si>
  <si>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</si>
  <si>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</si>
  <si>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</si>
  <si>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</si>
  <si>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</si>
  <si>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</si>
  <si>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</si>
  <si>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</si>
  <si>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</si>
  <si>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</si>
  <si>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</si>
  <si>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</si>
  <si>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</si>
  <si>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</si>
  <si>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</si>
  <si>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</si>
  <si>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</si>
  <si>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</si>
  <si>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</si>
  <si>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</si>
  <si>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</si>
  <si>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</si>
  <si>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</si>
  <si>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</si>
  <si>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</si>
  <si>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</si>
  <si>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Planeación y servicio al ciudadano</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</si>
  <si>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</si>
  <si>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</si>
  <si>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</si>
  <si>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</si>
  <si>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</si>
  <si>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</si>
  <si>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</si>
  <si>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</si>
  <si>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</si>
  <si>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</si>
  <si>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</si>
  <si>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</si>
  <si>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</si>
  <si>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</si>
  <si>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</si>
  <si>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Financiera / Control Interno</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</si>
  <si>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</si>
  <si>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</si>
  <si>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</si>
  <si>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</si>
  <si>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</si>
  <si>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</si>
  <si>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</si>
  <si>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</si>
  <si>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</si>
  <si>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</si>
  <si>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</si>
  <si>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</si>
  <si>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</si>
  <si>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</si>
  <si>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</si>
  <si>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</si>
  <si>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</si>
  <si>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</si>
  <si>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</si>
  <si>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</si>
  <si>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</si>
  <si>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</si>
  <si>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Cada área debe dar cuenta de esta información. Consolidad Servicio al ciudadano.</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</si>
  <si>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</si>
  <si>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</si>
  <si>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</si>
  <si>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</si>
  <si>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</si>
  <si>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</si>
  <si>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</si>
  <si>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</si>
  <si>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</si>
  <si>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</si>
  <si>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</si>
  <si>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</si>
  <si>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8.2</t>
  </si>
  <si>
    <t>Publicación de la ejecución de contratos</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</si>
  <si>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</si>
  <si>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</si>
  <si>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</si>
  <si>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</si>
  <si>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</si>
  <si>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</si>
  <si>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</si>
  <si>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</si>
  <si>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</si>
  <si>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</si>
  <si>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</si>
  <si>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</si>
  <si>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</si>
  <si>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</si>
  <si>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La norma que los sustenta.</t>
  </si>
  <si>
    <t>Los procedimientos o protocolos de atención.</t>
  </si>
  <si>
    <t>Los costos.</t>
  </si>
  <si>
    <t>Los formatos y formularios requeridos, indicando y facilitando el acceso a aquellos que se encuentran disponibles en línea.</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</si>
  <si>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</si>
  <si>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</si>
  <si>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</si>
  <si>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</si>
  <si>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Cada área y consolida Gestión Documental</t>
  </si>
  <si>
    <t>Disponible en el portal www.datos.gov.co.</t>
  </si>
  <si>
    <t>Nombre o título de la categoría de información.</t>
  </si>
  <si>
    <t>Descripción del contenido de la categoría de la información.</t>
  </si>
  <si>
    <t>Idioma.</t>
  </si>
  <si>
    <t>Medio de conservación (físico, análogo y/o digital).</t>
  </si>
  <si>
    <t>Información publicada o disponible.</t>
  </si>
  <si>
    <t>10.3</t>
  </si>
  <si>
    <t>Índice de Información Clasificada y Reservada</t>
  </si>
  <si>
    <t>Índice de información Clasificada y Reservada, con las siguientes características:</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</si>
  <si>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</si>
  <si>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</si>
  <si>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</si>
  <si>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</si>
  <si>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</si>
  <si>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</si>
  <si>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</si>
  <si>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</si>
  <si>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</si>
  <si>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</si>
  <si>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</si>
  <si>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</si>
  <si>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</si>
  <si>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</si>
  <si>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</si>
  <si>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</si>
  <si>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</si>
  <si>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</si>
  <si>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</si>
  <si>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</si>
  <si>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</si>
  <si>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</si>
  <si>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</si>
  <si>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</si>
  <si>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</si>
  <si>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</si>
  <si>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</si>
  <si>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Automáticamente disponibles.</t>
  </si>
  <si>
    <t>10.8</t>
  </si>
  <si>
    <t>Costos de reproducción</t>
  </si>
  <si>
    <t>Costos de reproducción de la información pública.</t>
  </si>
  <si>
    <t>Arts. 20 y 21, Dec. 103 de 2015</t>
  </si>
  <si>
    <t>Acto administrativo o documento equivalente donde se motive de manera individual el costo unitario de los diferentes tipos de formato a través de los cuales se puede reproducir la información.</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</si>
  <si>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</si>
  <si>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</si>
  <si>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</si>
  <si>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</si>
  <si>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</si>
  <si>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</si>
  <si>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</si>
  <si>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</si>
  <si>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</si>
  <si>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</si>
  <si>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</si>
  <si>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</si>
  <si>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</si>
  <si>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</si>
  <si>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</si>
  <si>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</si>
  <si>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</si>
  <si>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</si>
  <si>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</si>
  <si>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 xml:space="preserve">parcial </t>
  </si>
  <si>
    <t>% CUMPLIMIENTO</t>
  </si>
  <si>
    <t>na</t>
  </si>
  <si>
    <t>parcial</t>
  </si>
  <si>
    <t>Ítem</t>
  </si>
  <si>
    <t>Ver Ítem 143 (Categoría 10.10)</t>
  </si>
  <si>
    <t>Políticas de seguridad o utilizar la guía técnica de MINTIC sobre estas.
Ej.: http://www.ccb.org.co/Proteccion-de-datos-personales</t>
  </si>
  <si>
    <t>Gestión Documental</t>
  </si>
  <si>
    <t>Art. 42, Dec. 103, Núm. 4</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</si>
  <si>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</si>
  <si>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existen resoluciones, circulares u otro tipo de actos administrativos de carácter general, se debe publicar un listado descargable, ordenado por tipo de norma, temática y fecha de expedición, indicando:</t>
  </si>
  <si>
    <t>En formato Excel y disponible en datos abiertos.</t>
  </si>
  <si>
    <t>Formato (hoja de cálculo, imagen, audio, video, documento de texto, etc.).</t>
  </si>
  <si>
    <t>Este acto administrativo debe ser suscrito por funcionario o empleado de nivel directivo.</t>
  </si>
  <si>
    <t>MECANISMOS DE CONTACTO PARA EL SUJETO OBLIGADO: En botón de “Transparencia y Derecho de Acceso a la Información” y en el pie de página principal”</t>
  </si>
  <si>
    <t>INFORMACION DE INTERES: En botón de “Transparencia y Derecho de Acceso a la Información” y en una misma sección.</t>
  </si>
  <si>
    <t>ESTRUCTURA ORGANICA Y DE TALENTO HUMANO: En botón de “Transparencia y Derecho de Acceso a la Información” y en una misma sección.</t>
  </si>
  <si>
    <t>NORMATIVIDAD</t>
  </si>
  <si>
    <t>PRESUPUESTO</t>
  </si>
  <si>
    <t>PLANEACION</t>
  </si>
  <si>
    <t>CONTROL</t>
  </si>
  <si>
    <t>CONTRATACION</t>
  </si>
  <si>
    <t xml:space="preserve">TRAMITES Y SERVICIOS </t>
  </si>
  <si>
    <t>INSTRUMENTOS DE GESTION PARA LA INFORMACION PUBLICA. Información mínima de los artículos 9, 10 y 11 de la Ley 1712 de 2014</t>
  </si>
  <si>
    <t>NA</t>
  </si>
  <si>
    <t>Art. 9, lit. a), Ley 1712 de 2014</t>
  </si>
  <si>
    <t>Art. 9, lit. f), Ley 1712 de 2014</t>
  </si>
  <si>
    <t>Art. 9, lit. c), Ley 1712 de 2014</t>
  </si>
  <si>
    <t>Art. 9, lit. c), Ley 1712 de 2014
Art. 5, Dec 103 de 2015
 Par.1</t>
  </si>
  <si>
    <t>Art. 9, lit. d), Ley 1712 de 2014</t>
  </si>
  <si>
    <t>Art. 9, lit. b), Ley 1712 de 2014,
Arts.74 y 77 Ley 1474 de 2011
Par.</t>
  </si>
  <si>
    <t>Art. 9, lit. g), Ley 1712 de 2014
Art. 73, Ley 1474 de 2011</t>
  </si>
  <si>
    <t>Art. 11, lit. d), Ley 1712 de 2014</t>
  </si>
  <si>
    <t>Art. 9, lit. d), Ley 1712 de 2014
Art. 74, Ley 1474 de 2011</t>
  </si>
  <si>
    <t>Art. 9, lit. d), Ley 1712 de 2014
Art. 77, Ley 1474 de 2011</t>
  </si>
  <si>
    <t>Art.  lit. i), Ley 1712 de 2014
Art. 15, Dec. 103 de 2015</t>
  </si>
  <si>
    <t>Arts. 9, lit. d) y 11, lit. e), Ley 1712 de 2014</t>
  </si>
  <si>
    <t>Art.11, Lit. f), Ley 1712 de 2014</t>
  </si>
  <si>
    <t>Art. 9, Lit. d), Ley 1712 de 2014</t>
  </si>
  <si>
    <t>Art.11, Lit. g), Ley 1712 de 2014
Art .9, Dec. 103 de 2015</t>
  </si>
  <si>
    <t>RESPONSABLES</t>
  </si>
  <si>
    <t>Jefe Oficina Control Interno</t>
  </si>
  <si>
    <t xml:space="preserve">FECHA  DE SEGUIMIENTO </t>
  </si>
  <si>
    <t>Incluya aquí los lugares de la entidad destinados para la atención al ciudadano. Debe publicarse también en el pie de página. Recuerde su actualización mensual.</t>
  </si>
  <si>
    <t>Se deben publicar los números de Teléfonos fijos y móviles, líneas gratuitas y fax, incluyendo el indicativo nacional e internacional, en el formato (57+Número del área respectiva).  Verifique que se encuentren actualizadas mensualmente las extensiones que publicará. Deben publicarse también en el pie de página.</t>
  </si>
  <si>
    <t>Cree y publique un correo electrónico institucional. No es el mismo SDQS, debe publicarse también en el pie de página.</t>
  </si>
  <si>
    <t>Se debe publicar el link al sistema actual de solicitudes de peticiones, quejas, reclamos y denuncias. Debe publicarse también en el pie de página.</t>
  </si>
  <si>
    <t>El correo existente debe dar acuse de recibido y debe estar también disponible en el pie de página y  en la sección de atención al ciudadano.</t>
  </si>
  <si>
    <t xml:space="preserve">Publique la Ubicación del sujeto obligado, la de sus sedes o sucursales, horarios de atención, debe publicarse también en el pie de página. Así mismo recuerde su actualización mensual. </t>
  </si>
  <si>
    <t>El enlace debe publicarse también en el pie de página, Para su diseño tenga  en cuenta la Ley 1581 de 2012.</t>
  </si>
  <si>
    <t xml:space="preserve"> Tenga en cuenta que es una publicación eventual que deberá realizarse al momento de adelantar un estudio o investigación, establezca un procedimiento para evitar el incumplimiento de la norma. Publique aquí proactivamente la información que considere de interés para la población. </t>
  </si>
  <si>
    <t xml:space="preserve"> Tenga en cuenta que es una publicación eventual que deberá realizarse al momento de adelantar una convocatoria, establezca un procedimiento para evitar el incumplimiento de la norma. Se debe  especificar objetivos, requisitos y fechas de participación de las convocatorias.</t>
  </si>
  <si>
    <t>Se deben publicar las preguntas y respuestas frecuentes de la entidad y así mismo las respuestas a las solicitudes de acceso a la información pública, respetando la normatividad vigente del manejo a los datos del peticionario.</t>
  </si>
  <si>
    <t>Validar que el documento contenga los términos que usa la entidad con relación a su actividad.</t>
  </si>
  <si>
    <t>No olvide su actualización permanente.</t>
  </si>
  <si>
    <t>El objetivo del calendario es facilitar a la persona la verificación en tiempo real de las actividades realizadas por la entidad. Cada proyecto de inversión o gastos de funcionamiento que en su objeto incluya beneficios dirigidos a cualquier persona, debe quedar plasmado dentro de cada día en el calendario.  (ejemplo: el contrato de inversión es destinado a realizar eventos en plazas públicas, cada evento programado debe quedar registrado en el calendario en la fecha que tenga lugar).</t>
  </si>
  <si>
    <t>No olvide que el objetivo es transmitir las actividades o servicios que hace o presta la entidad de manera didáctica para la población objetivo.</t>
  </si>
  <si>
    <t>Valide la vigencia de la misión y  visión, es posible evidenciar cambios institucionales enmarcados dentro de una política gubernamental, que impliquen una reformulación de las mismas.</t>
  </si>
  <si>
    <t xml:space="preserve">Mantenga actualizado mensualmente y publicado su manual de funciones y competencias. </t>
  </si>
  <si>
    <t xml:space="preserve">Publique los procedimientos internos y operativos de cada área. No existe información clasificada o reservada que lo exceptúe. </t>
  </si>
  <si>
    <t xml:space="preserve">Debe ser publicado de manera gráfica y legible, en un formato accesible y usable. Adicionalmente agregue información que identifique la gestión general de cada área. </t>
  </si>
  <si>
    <t>Se debe generar un enlace al sistema de información de empleo público SIGEP, garantice la calidad de la información registrada por cada funcionario o contratista en el aplicativo, (recuerde que por ley es de obligatorio cumplimiento). Si existen situaciones que impidan el acceso al aplicativo SIGEP, diseñe un directorio de funcionarios y otro de contratistas con los campos requeridos por la Ley, no olvide mantenerlo actualizado mensualmente con las novedades de personal.</t>
  </si>
  <si>
    <t xml:space="preserve">Se debe diseñar un archivo que contenga el listado de todas las entidades del sector distrital, con el debido enlace al sitio web de cada una de ellas. </t>
  </si>
  <si>
    <t xml:space="preserve">se debe diseñar un archivo que contenga las principales agremiaciones o asociaciones relacionadas con la actividad propia de la entidad, debe incluir el enlace al sitio Web de cada una de éstas y los datos de contacto de los principales grupos de interés y/u organizaciones sociales o poblacionales.  </t>
  </si>
  <si>
    <t xml:space="preserve">Tenga en cuenta que es una publicación eventual que deberá realizarse al momento de adelantar un concurso, establezca un procedimiento para evitar el incumplimiento de la norma ante su eventualidad. </t>
  </si>
  <si>
    <t>ESTE REQUERIMIENTO NO APLICA PARA LAS ENTIDADES DEL SECTOR DISTRITAL, NO DEBE SER MEDIDO DENTRO DE LOS INDICADORES DE CUMPLIMIENTO, SE MANTIENE  DENTRO DE LA MATRIZ POR CONSERVAR EL ORDEN DE LA RESOLUCIÓN 3564 DE 2015.</t>
  </si>
  <si>
    <t>Se debe realizar un trabajo conjunto entre las oficinas jurídicas y de tecnología y comunicaciones de las entidades, para identificar las acciones y competencias de cada área, estructurar los contenidos legales y atender los requerimientos técnicos en la forma de  presentación de la información a publicar. su actualización es mensual.</t>
  </si>
  <si>
    <t>se debe publicar el Decreto por el cual se liquida el presupuesto asignado de ingresos y gastos  para la presente vigencia, se puede publicar el documento oficial de presupuesto asignado.</t>
  </si>
  <si>
    <t xml:space="preserve">Se debe publicar la ejecución presupuestal de ingresos y gastos de la presente vigencia, la fecha de corte debe ser mensual, así mismo, al menos la ejecución de ingresos y gastos  de los dos (2) últimos años anteriores al ejercicio, con corte a diciembre del año respectivo. todas las ejecuciones deberán presentar la información desagregada y con sus modificaciones. </t>
  </si>
  <si>
    <t>No olvide publicar los estados financieros de las dos últimas vigencias, con corte a diciembre del año respectivo.</t>
  </si>
  <si>
    <t>Publique el contenido de toda decisión y/o política que haya adoptado y afecte al público, junto con sus fundamentos y toda interpretación autorizada de ellas.</t>
  </si>
  <si>
    <t>Se deben identificar cuáles son los manuales con que cuenta la entidad, verificar su actualización, su institucionalización y luego si proceder a publicarlos.</t>
  </si>
  <si>
    <t>Se deben identificar cuáles son los planes que existen diferentes al plan estratégico, con que cuenta el sector, verificar su actualización, su institucionalización y luego si proceder a publicarlos.</t>
  </si>
  <si>
    <t>Se debe publicar el informe de rendición de cuentas de la entidad.</t>
  </si>
  <si>
    <t>Se debe publicar el Plan de Anticorrupción y atención al Ciudadano, verifique su actualización.</t>
  </si>
  <si>
    <t>Se debe publicar el "PLAN DE ACCIÓN" para el año siguiente,  a más tardar el 31 de enero de cada año, en el cual se especificarán los objetivos, las estrategias, los proyectos, las metas, los responsables, los planes generales de compras y la distribución presupuestal de sus proyectos de inversión junto a los indicadores de gestión.</t>
  </si>
  <si>
    <t>Se debe Publicar cada proyecto de inversión o programas que se ejecute con cargo a recursos públicos. Los de inversión deben ordenarse según la fecha de inscripción en el Banco de Programas y Proyectos de Inversión distrital. Publique el enlace donde quedó debidamente registrado el proyecto  y mínimo cada 3 meses el avance de su ejecución.</t>
  </si>
  <si>
    <t>No olvide publicar su estado de avance, mínimo cada 3 meses.</t>
  </si>
  <si>
    <t>Se debe publicar el informe del representante legal antes de desvincularse de la entidad.  Tenga en cuenta que es una publicación eventual que deberá realizarse al momento de presentarse la novedad de personal. Establezca un procedimiento para evitar el incumplimiento de la norma en este punto de la eventualidad.</t>
  </si>
  <si>
    <t>Publique la información que hace parte del informe reportado y cargado ante el ente de control.</t>
  </si>
  <si>
    <t xml:space="preserve">Se deben incluir las respuestas a las solicitudes realizadas por los ciudadanos, antes y durante el ejercicio de rendición.  </t>
  </si>
  <si>
    <t>se debe publicar  la información que hizo parte del informe requerido por el ente de control.</t>
  </si>
  <si>
    <t>Se debe publicar cada cuatro (4) meses en la página web de la entidad, un informe pormenorizado del estado del control interno de dicha entidad, so pena de incurrir en falta disciplinaria grave.</t>
  </si>
  <si>
    <t xml:space="preserve">Se debe publicar el plan de mejoramiento vigente, de acuerdo a los hallazgos evidenciados.  Así mismo verificar el enlace de la publicación de la información en la página Web del organismo de control. </t>
  </si>
  <si>
    <t>Se debe Indicar cuáles son y como mínimo el tipo de control que se ejecuta al interior y exterior (fiscal, social, político, etc.).</t>
  </si>
  <si>
    <t>Se debe identificar y publicar la información competente de la población vulnerable, no es solamente para las víctimas, también la población vulnerable como grupo de personas que se encuentran en estado de desprotección o incapacidad frente a una amenaza a su condición psicológica, física y mental, entre otras. identificar cual es la información que resulta pertinente para el ciudadano o persona interesada sobre el tema</t>
  </si>
  <si>
    <t>Se debe realizar y publicar un informe ejecutivo que cuente únicamente con los cuatro literales requeridos (número de demandas, estado en que se encuentran, pretensión o cuantía de la demanda, riesgo de pérdida).</t>
  </si>
  <si>
    <t>Se debe crear vinculo al SECOP y por mandato legal   publicar los Documentos del Proceso y los actos administrativos del Proceso de Contratación, dentro de los tres (3) días siguientes a su expedición</t>
  </si>
  <si>
    <t xml:space="preserve">Se deben publicar desde la entrada en vigencia de la Ley (entes territoriales 6 marzo de 2015), los informes que prueben la ejecución de cada contrato. El número de informes a publicar será concordante con el plazo de ejecución y la forma de pago de cada contrato. ejemplo: contrato de 10 meses con pagos mensuales = 10 informes a publicar. </t>
  </si>
  <si>
    <t>Se debe publicar el manual de contratación, verifique que se encuentre vigente, actualizado y debidamente oficializado.</t>
  </si>
  <si>
    <t xml:space="preserve">Se debe a más tardar el 31 de enero de cada año, publicar el "PLAN ANUAL DE ADQUISICIONES ". Así mismo cree el enlace que direccione a dicha información en el SECOP, y mantenga actualizado. </t>
  </si>
  <si>
    <t>Se deben inscribir los trámites y servicios de la entidad en el SUIT (Sistema Único de Información de Trámites) y la relación de los nombres de los mismos en la página web, con un enlace al aplicativo.  Detalle normas que los sustentan, procedimientos, costos, formatos y formularios.</t>
  </si>
  <si>
    <t>Recuerde que debe ser adoptado y actualizado por medio de acto administrativo. Este documento es un inventario de la información que se genere, obtenga, adquiera, transforme o controle en la entidad. se diseña en formato de hoja de cálculo y es un dato abierto que debe estar publicado en el portal www.datos.gov.co. Actualice con los lineamientos definidos en el programa de gestión documental de la entidad.</t>
  </si>
  <si>
    <t>Recuerde que debe ser adoptado y actualizado por medio de acto administrativo. Es un documento para informar de forma ordenada sobre la información publicada. Se deben implementarán mecanismos de consulta a ciudadanos, interesados y usuarios en los procesos de adopción y actualización del Esquema de Publicación.</t>
  </si>
  <si>
    <t xml:space="preserve">Recuerde que debe ser adoptado y actualizado por medio de acto administrativo. Otorga los lineamientos para el registro de activos, el índice de información clasificada y reservada y el esquema de publicación. </t>
  </si>
  <si>
    <t>Recuerde que la Tabla de Retención Documental es la lista de series documentales con sus tipos de documentos, a los cuáles se les asigna el tiempo de permanencia en cada etapa del ciclo vital del documento.</t>
  </si>
  <si>
    <t xml:space="preserve">Es una evidencia técnica de la publicación de la información de la Ley 1712 de 2014, que garantiza y facilita a los solicitantes, el acceso a la información previamente publicada. Cree un documento que contenga las evidencias de la publicación de la información exclusivamente de la Ley 1712 de 2014 que ha sido publicada con anterioridad por parte de la entidad. </t>
  </si>
  <si>
    <t>Se deben publicar los datos con los mecanismos dispuestos para presentar las quejas y reclamos. Informe aquí, como un particular puede comunicar una irregularidad antes los entes de control de esa entidad ( dirección, correo electrónico, teléfono, o enlace al sistemas de denuncias).</t>
  </si>
  <si>
    <t>Publique el acto administrativo o documento equivalente donde se motive de manera individual el costo unitario de los diferentes tipos de formato a través de los cuáles se puede reproducir la información.</t>
  </si>
  <si>
    <t>Genere y publique un informe adicional que contenga únicamente los 4 (cuatro) componentes requeridos por la norma: (Número de solicitudes recibidas, Número de solicitudes que fueron trasladadas a otra institución, Tiempo de respuesta a cada solicitud, Número de solicitudes en las que se negó el acceso a la información. inclúyalo en el informe de que trata el artículo 54 de la Ley 190 de 1995.</t>
  </si>
  <si>
    <t xml:space="preserve">El botón debe denominarse conforme lo establecido por la normatividad vigente:  "Transparencia y acceso a información pública". </t>
  </si>
  <si>
    <t xml:space="preserve">CATEGORIA </t>
  </si>
  <si>
    <t>MECANISMOS DE CONTACTO PARA EL SUJETO OBLIGADO</t>
  </si>
  <si>
    <t>INFORMACION DE INTERES</t>
  </si>
  <si>
    <t>ESTRUCTURA ORGANICA Y DE TALENTO HUMANO</t>
  </si>
  <si>
    <t>INSTRUMENTOS DE GESTION PARA LA INFORMACION PUBLICA</t>
  </si>
  <si>
    <t xml:space="preserve">% cumplimiento categoria </t>
  </si>
  <si>
    <r>
      <rPr>
        <i/>
        <sz val="20"/>
        <color indexed="8"/>
        <rFont val="Calibri"/>
        <family val="2"/>
      </rPr>
      <t xml:space="preserve">ORIGINAL FIRMADO POR </t>
    </r>
    <r>
      <rPr>
        <b/>
        <i/>
        <sz val="20"/>
        <color indexed="8"/>
        <rFont val="Calibri"/>
        <family val="2"/>
      </rPr>
      <t xml:space="preserve">    </t>
    </r>
    <r>
      <rPr>
        <b/>
        <sz val="20"/>
        <color indexed="8"/>
        <rFont val="Calibri"/>
        <family val="2"/>
      </rPr>
      <t xml:space="preserve"> 
ANGELICA HERNANDEZ RODRIGUEZ                                                                                                                                                                                                                                                                                                                                                                                                                    </t>
    </r>
  </si>
  <si>
    <t>Promedio Total</t>
  </si>
  <si>
    <t>15 de enero de 2018</t>
  </si>
  <si>
    <t>Enero 15 de 2018</t>
  </si>
  <si>
    <t>filtro para  cálculo seguimiento may72018</t>
  </si>
  <si>
    <t>Anexo 1:Matriz de Cumplimiento y Sostenibilidad de la Ley 1712 de 2014, Decreto 103 de 2015 y Resolución MinTIC 3564 de 2015
Circular 039 del 13dic 2017 Oficina Alta Consejeria Dsitrital  de TIC</t>
  </si>
  <si>
    <t xml:space="preserve">Circular 039 2017
ACD TIC
</t>
  </si>
  <si>
    <t>Resol 3564 de 2015 Anexo 1 Numeral 2.2</t>
  </si>
  <si>
    <t>Resol 3564 de 2015 Anexo 1 Numeral 2.3</t>
  </si>
  <si>
    <t xml:space="preserve">Art. 14 Ley 1712 de 2014,
Resolución 3564 de 2015 Anexo 1 Numeral 2.4 </t>
  </si>
  <si>
    <t>Recomendaciones</t>
  </si>
  <si>
    <t>Resol 3564 de 2015 Anexo 1 Numeral 2.5</t>
  </si>
  <si>
    <t>Resol 3564 de 2015 Anexo 1 Numeral 2.6</t>
  </si>
  <si>
    <t>Resol 3564 de 2015 Anexo 1 Numeral 2.7</t>
  </si>
  <si>
    <t>Información general o adicional útil para los usuarios, ciudadanos o grupos de interés. (ESTE CAMPO DE LA RESOLUCIÓN NO INCLUYE ACCIONES ESPECÍFICAS POR PARTE DE LOS SUJETOS OBLIGADOS, NO DEBE SER ATENDIDO NI MEDIDO DENTRO DE LOS INDICADORES DE CUMPLIMIENTO, SE MANTIENE  DENTRO DE LA MATRIZ POR CONSERVAR EL ORDEN DE LA RESOLUCIÓN 3564 DE 2015, ES PROACTIVIDAD DE CADA ENTIDAD)</t>
  </si>
  <si>
    <t>Resol 3564 de 2015 Anexo 1 Numeral 3.1</t>
  </si>
  <si>
    <t>Art. 9, lit a), Ley 1712 de 2014</t>
  </si>
  <si>
    <t>Resolución 3564 de 2015 Numeral 3.6</t>
  </si>
  <si>
    <t>Resolución 3564 de 2015 Numeral 3.7</t>
  </si>
  <si>
    <t>Resolución 3564 de 2015 Numeral 3.8</t>
  </si>
  <si>
    <t xml:space="preserve">Oficina Jurídica
Area Tecnología
Area Comunicaciones </t>
  </si>
  <si>
    <t>Identificar si la entidad cuenta con un plan específico anti trámites y proceder a su publicación.</t>
  </si>
  <si>
    <t>se deben publicar cuáles son los mecanismos o procedimientos, e incluir quienes pueden participar, cuáles son los medios y las áreas de la entidad que harán la orientación y el control</t>
  </si>
  <si>
    <t>Ley 951, Res. 5674 de 2005 y Circular 11 de 2006 de la Contraloría General de la República.</t>
  </si>
  <si>
    <t>El sujeto obligado deberá realizar una auditoría al ejercicio presupuestal y publicar su resultado</t>
  </si>
  <si>
    <t>Si existen solicitudes de informes por parte del congreso/asamblea/concejo, publique este otro informe dentro del mes reportado.</t>
  </si>
  <si>
    <t>Resolución 3564 de 2015 Numeral 7.3</t>
  </si>
  <si>
    <t xml:space="preserve">Art. 9, Lit. e), Ley 1712 de 2014  
Art. 74, Ley 1474 de 2011
Dec. 103 de 2015                  Dec. 1510 de 2013
</t>
  </si>
  <si>
    <t xml:space="preserve">Art.11, literales a) y b), Ley 1712 de 2014
Art.6, Dec. 103 de 2015
Ley 962 de 2005
Decreto-ley 019 de 2012.
</t>
  </si>
  <si>
    <t>10.1</t>
  </si>
  <si>
    <t>Informacon Mínima</t>
  </si>
  <si>
    <t xml:space="preserve">Identifique la información publicada dentro de la página web de la entidad que garantice el cumplimiento de los Artículos 9, 10 y 11 de la Ley 1712 de 2014 y habilite enlaces para permitir acceso sin tener que duplicar la publicación de la Información. </t>
  </si>
  <si>
    <t xml:space="preserve">Arts. 9, 10 y 11, Ley 1712 de 2014
Art. 4, Dec. 103 de 2015 </t>
  </si>
  <si>
    <t>Recuerde que debe ser adoptado y actualizado por medio de acto administrativo. Este documento es un inventario de la información del registro de activos de información calificada como clasificada o reservada conforme la Ley. Es un dato abierto que debe estar publicado en el portal www.datos.gov.co. Actualice cada vez que una información sea calificada como clasificada o reservada  y bajo los lineamientos definidos en el programa de gestión documental de la entidad.</t>
  </si>
  <si>
    <t xml:space="preserve">Arts. 15 y 17, Ley 1712 de 2014 
Arts. 44 al 50, Dec. 103 de 2015. Dec. 2609 de 2012 </t>
  </si>
  <si>
    <t>Art.11, Lit. j), Ley 1712 de 2014. Art. 14, Ley 1712 de 2014</t>
  </si>
  <si>
    <t>Se debe publicar la información del correo físico o postal, debe publicarse también en el pie de página.</t>
  </si>
  <si>
    <t xml:space="preserve">Planeación
</t>
  </si>
  <si>
    <r>
      <rPr>
        <b/>
        <u/>
        <sz val="14"/>
        <rFont val="Calibri"/>
        <family val="2"/>
        <scheme val="minor"/>
      </rPr>
      <t>Aprobaciones, autorizaciones, requerimientos o informes del supervisor o del interventor,</t>
    </r>
    <r>
      <rPr>
        <u/>
        <sz val="14"/>
        <rFont val="Calibri"/>
        <family val="2"/>
        <scheme val="minor"/>
      </rPr>
      <t xml:space="preserve"> </t>
    </r>
    <r>
      <rPr>
        <sz val="14"/>
        <rFont val="Calibri"/>
        <family val="2"/>
        <scheme val="minor"/>
      </rPr>
      <t>que prueben la ejecución de los contratos.</t>
    </r>
  </si>
  <si>
    <r>
      <t xml:space="preserve">Art.10, Ley 1712 de 2014
</t>
    </r>
    <r>
      <rPr>
        <u/>
        <sz val="14"/>
        <rFont val="Calibri"/>
        <family val="2"/>
        <scheme val="minor"/>
      </rPr>
      <t xml:space="preserve">Arts. 8 </t>
    </r>
    <r>
      <rPr>
        <sz val="14"/>
        <rFont val="Calibri"/>
        <family val="2"/>
        <scheme val="minor"/>
      </rPr>
      <t>y 9,</t>
    </r>
    <r>
      <rPr>
        <u/>
        <sz val="14"/>
        <rFont val="Calibri"/>
        <family val="2"/>
        <scheme val="minor"/>
      </rPr>
      <t xml:space="preserve"> Dec. 103 de 2015
</t>
    </r>
  </si>
  <si>
    <t xml:space="preserve">Nro </t>
  </si>
  <si>
    <t xml:space="preserve">
Revisado y Aprobado por:  ANGELICA HERNANDEZ RODRIGUEZ                                                                                                                                                                                                                                                                                                                                                                                                                    </t>
  </si>
  <si>
    <t>Art. 8, Ley 1712 de 2014
 Resol 3564 de 2015 Numeral 2.8</t>
  </si>
  <si>
    <t>Art. 9, lit a), Ley 1712 de 2014. Resol 3564 de 2015 Numeral 3.4</t>
  </si>
  <si>
    <r>
      <rPr>
        <b/>
        <sz val="14"/>
        <rFont val="Calibri"/>
        <family val="2"/>
        <scheme val="minor"/>
      </rPr>
      <t>Informes de gestión, evaluación y auditoría incluyendo ejercicio presupuestal.</t>
    </r>
    <r>
      <rPr>
        <sz val="14"/>
        <rFont val="Calibri"/>
        <family val="2"/>
        <scheme val="minor"/>
      </rPr>
      <t xml:space="preserve"> Publicar como mínimo:</t>
    </r>
  </si>
  <si>
    <t xml:space="preserve">
Artículo 3. Ley 1150 de 2007, Art. 10 Ley 1712 de 2014, Art. 7 Decreto 103 de 2015
 Par. 2 y 3</t>
  </si>
  <si>
    <t xml:space="preserve">Arts.13 y 16, Ley 1712 de 2014 
Arts. 37 y 38, Dec. 103 de 2015. Acuerdo 004 de 2013 AGN. </t>
  </si>
  <si>
    <t>Art.20, Ley 1712 de 2014
Arts. 24, 25, 26, 27, 28, 29, 30, 31, 32, 33, 34, 35, 36, 39 Y 40, Dec. 103 de 2015</t>
  </si>
  <si>
    <t>Art. 12, Ley 1712 de 2014
Arts. 41 y 42, Dec. 103 de 2015. Art. 43, Dec. 103 de 2015</t>
  </si>
  <si>
    <t xml:space="preserve"> Explicar en caso de no aplicarse la publicación de algún plan.</t>
  </si>
  <si>
    <t>Información Mínima</t>
  </si>
  <si>
    <t>Anexo 1:Matriz de Cumplimiento y Sostenibilidad de la Ley 1712 de 2014, Decreto 103 de 2015 y Resolución MinTIC 3564 de 2015
Circular 039 del 13dic 2017 Oficina Alta Consejería Distrital  de TIC</t>
  </si>
  <si>
    <t>Plan Anti trámites.</t>
  </si>
  <si>
    <t>III  CUATRIM</t>
  </si>
  <si>
    <t>II CUATRIM</t>
  </si>
  <si>
    <t>I CUATRIM</t>
  </si>
  <si>
    <t xml:space="preserve">
Anexo 3:  
Matriz de Cumplimiento y Sostenibilidad de la Ley 1712 de 2014, Decreto 103 de 2015 y Resolución MinTIC 3564 de 2015”
</t>
  </si>
  <si>
    <t>Cumple</t>
  </si>
  <si>
    <t>No cumple</t>
  </si>
  <si>
    <t xml:space="preserve">% Cumplimiento por Categoria </t>
  </si>
  <si>
    <t>III  CUAT. 2018</t>
  </si>
  <si>
    <t>I  CUAT. 2019</t>
  </si>
  <si>
    <t>Promedio Ponderado Total x Cat.</t>
  </si>
  <si>
    <t xml:space="preserve">Responsable  </t>
  </si>
  <si>
    <t xml:space="preserve">% de Cumplimiento  </t>
  </si>
  <si>
    <t xml:space="preserve">No cumple </t>
  </si>
  <si>
    <t>% Cumplimiento
Seguimiento  OAP</t>
  </si>
  <si>
    <t xml:space="preserve">% Subcategoría  </t>
  </si>
  <si>
    <t xml:space="preserve">Link sección de transparencia  </t>
  </si>
  <si>
    <t xml:space="preserve">% Categoría  </t>
  </si>
  <si>
    <t xml:space="preserve">NA </t>
  </si>
  <si>
    <t xml:space="preserve">Cumplimiento de la Ley de Transparencia y Acceso a la Información Pública  </t>
  </si>
  <si>
    <t xml:space="preserve">Oficina Asesora de Planeación </t>
  </si>
  <si>
    <t xml:space="preserve">Oficina de Control Interno  </t>
  </si>
  <si>
    <t>1. MECANISMOS DE CONTACTO PARA EL SUJETO OBLIGADO</t>
  </si>
  <si>
    <t>2. INFORMACION DE INTERES</t>
  </si>
  <si>
    <t>3. ESTRUCTURA ORGANICA Y DE TALENTO HUMANO</t>
  </si>
  <si>
    <t>4. NORMATIVIDAD</t>
  </si>
  <si>
    <t>5. PRESUPUESTO</t>
  </si>
  <si>
    <t>6. PLANEACION</t>
  </si>
  <si>
    <t>7. CONTROL</t>
  </si>
  <si>
    <t>8. CONTRATACION</t>
  </si>
  <si>
    <t xml:space="preserve">9. TRAMITES Y SERVICIOS </t>
  </si>
  <si>
    <t>10. INSTRUMENTOS DE GESTION PARA LA INFORMACION PUBLICA</t>
  </si>
  <si>
    <t>CATEGORÍA</t>
  </si>
  <si>
    <t xml:space="preserve">% DE CUMPLIMIENTO  </t>
  </si>
  <si>
    <t>TOTAL CUMPLIMIENTO:</t>
  </si>
  <si>
    <t xml:space="preserve">Atención al Ciudadano  </t>
  </si>
  <si>
    <t>Gestión Jurídica</t>
  </si>
  <si>
    <t>Gestión Tecnológica
Gestión Jurídica</t>
  </si>
  <si>
    <t>*Patrimonio Institucional /Gestión Documental 
*Gestión Tecnológica</t>
  </si>
  <si>
    <t xml:space="preserve">Transformación Cultural para la Revitalización del Centro de Bogotá  </t>
  </si>
  <si>
    <t xml:space="preserve">Gestión Estratégica </t>
  </si>
  <si>
    <t>Gestión del Ser</t>
  </si>
  <si>
    <t xml:space="preserve">*Gestión del Ser
*Gestión Jurídica </t>
  </si>
  <si>
    <t xml:space="preserve">Gestión del Ser </t>
  </si>
  <si>
    <t xml:space="preserve">Gestión de Mejora 
Gestión Jurídica </t>
  </si>
  <si>
    <t xml:space="preserve">Gestión Financiera </t>
  </si>
  <si>
    <t xml:space="preserve">Todas los procesos a los que aplique  </t>
  </si>
  <si>
    <t xml:space="preserve">Gestión Estratégica 
Gestión Financiera  </t>
  </si>
  <si>
    <t>Gestión Estratégica 
Gestión de Mejora</t>
  </si>
  <si>
    <t>Gestión Estratégica</t>
  </si>
  <si>
    <t xml:space="preserve">Evaluación Independiente  </t>
  </si>
  <si>
    <t xml:space="preserve">Gestión de Mejora   </t>
  </si>
  <si>
    <t xml:space="preserve">Gestión Estratégica  </t>
  </si>
  <si>
    <t>Patrimonio Institucional / Gestión Documental
Gestión Teconológica</t>
  </si>
  <si>
    <t xml:space="preserve">Gestión Jurídica / Patrimonio Institucional - Gestión Documental </t>
  </si>
  <si>
    <t>Patrimonio Institucional / Gestión Documental</t>
  </si>
  <si>
    <t xml:space="preserve">Gestion Estratégica </t>
  </si>
  <si>
    <t xml:space="preserve">Patrimonio Institucional / Gestión Documental </t>
  </si>
  <si>
    <t>https://www.fuga.gov.co/transparencia</t>
  </si>
  <si>
    <t>https://www.fuga.gov.co/transparencia/atencion-defensor-ciudadano</t>
  </si>
  <si>
    <t>https://www.fuga.gov.co/transparencia/ubicacion-sedes-dependencias</t>
  </si>
  <si>
    <t>https://www.fuga.gov.co/transparencia/politicas-seguridad</t>
  </si>
  <si>
    <t>https://www.fuga.gov.co/datos-abiertos-fuga</t>
  </si>
  <si>
    <t>https://www.fuga.gov.co/transparencia/publicaciones-fuga
https://www.fuga.gov.co/centrico</t>
  </si>
  <si>
    <t>https://www.fuga.gov.co/convocatorias</t>
  </si>
  <si>
    <t>https://www.fuga.gov.co/transparencia/faqs</t>
  </si>
  <si>
    <t>https://www.fuga.gov.co/noticias</t>
  </si>
  <si>
    <t>https://www.fuga.gov.co/agenda-cultural</t>
  </si>
  <si>
    <t>https://www.fuga.gov.co/clubes-y-talleres/fugarte</t>
  </si>
  <si>
    <t>https://www.fuga.gov.co/transparencia/acerca-de-la-fundacion</t>
  </si>
  <si>
    <t>https://www.fuga.gov.co/transparencia/politica-sig</t>
  </si>
  <si>
    <t>https://www.fuga.gov.co/transparencia/organigrama</t>
  </si>
  <si>
    <t>https://www.fuga.gov.co/transparencia/directorio</t>
  </si>
  <si>
    <t>https://www.fuga.gov.co/transparencia/directorio-de-entidades</t>
  </si>
  <si>
    <t xml:space="preserve">https://www.fuga.gov.co/transparencia/directorio-agremiaciones-asociaciones-y-otros </t>
  </si>
  <si>
    <t>https://www.fuga.gov.co/transparencia/ofertas-de-empleo</t>
  </si>
  <si>
    <t>https://www.fuga.gov.co/transparencia/presupuesto-general-vigencias</t>
  </si>
  <si>
    <t>https://www.fuga.gov.co/transparencia/informes-presupuestales</t>
  </si>
  <si>
    <t>https://www.fuga.gov.co/transparencia/informes-financieros</t>
  </si>
  <si>
    <t>https://www.fuga.gov.co/transparencia/politicas-lineamientos-y-manuales</t>
  </si>
  <si>
    <t>https://www.fuga.gov.co/manuales</t>
  </si>
  <si>
    <t>https://www.fuga.gov.co/planes-estrategicos-sectoriales-e-institucionales</t>
  </si>
  <si>
    <t>https://www.fuga.gov.co/transparencia/plan-anticorrupcion</t>
  </si>
  <si>
    <t>Plan de acción institucional: https://www.fuga.gov.co/transparencia/plan-accion-institucional-plan-desarrollo
Plan de acción por dependencias: https://www.fuga.gov.co/transparencia/plan-accion-dependencias
Plan anual de adquisiones:  https://www.fuga.gov.co/categoria-subadministrativa/plan-de-adquisicion</t>
  </si>
  <si>
    <t>https://www.fuga.gov.co/transparencia/participacion-en-la-formulacion-de-politicas</t>
  </si>
  <si>
    <t>https://www.fuga.gov.co/transparencia/informes-de-empalme</t>
  </si>
  <si>
    <t>https://www.fuga.gov.co/transparencia/resoluciones-servicios-ciudadania</t>
  </si>
  <si>
    <t>https://www.fuga.gov.co/transparencia/informes-entes-control</t>
  </si>
  <si>
    <t>https://www.fuga.gov.co/transparencia/entidades-control</t>
  </si>
  <si>
    <t xml:space="preserve">Dentro de  https://www.fuga.gov.co/transparencia  ver  8.1 Publicación de la información contractual </t>
  </si>
  <si>
    <t>Dentro del link de transparencia en la subcategoría 8.4  Plan anual de adquisiciones se encuentra el enlace del PAA a SECOP:
https://community.secop.gov.co/Public/App/AnnualPurchasingPlanEditPublic/View?id=48853</t>
  </si>
  <si>
    <t>En e numeral 9.1 Trámites y servicios: https://www.fuga.gov.co/transparencia</t>
  </si>
  <si>
    <t>https://www.fuga.gov.co/transparencia/reglamentacion-uso-espacios</t>
  </si>
  <si>
    <t>https://www.fuga.gov.co/transparencia/activos-informacion</t>
  </si>
  <si>
    <t>https://www.datos.gov.co/browse?q=fundacion%20gilberto%20alzate%20avenda%C3%B1o&amp;sortBy=relevance</t>
  </si>
  <si>
    <t>https://www.fuga.gov.co/transparencia/indice-informacion-clasificada-reservada</t>
  </si>
  <si>
    <t>https://www.fuga.gov.co/transparencia/esquema-publicacion-informacion</t>
  </si>
  <si>
    <t>https://www.fuga.gov.co/transparencia/costos-reproduccion</t>
  </si>
  <si>
    <t>https://www.fuga.gov.co/transparencia/estadisticas-pqrs</t>
  </si>
  <si>
    <t>SECOP I: https://www.contratos.gov.co/consultas/inicioConsulta.do
SECOP II: https://community.secop.gov.co/Public/Tendering/ContractNoticeManagement/Index?currentLanguage=es-CO&amp;Page=login&amp;Country=CO&amp;SkinName=CCE</t>
  </si>
  <si>
    <t>https://www.fuga.gov.co/transparencia/registro-publicaciones</t>
  </si>
  <si>
    <t xml:space="preserve">Se encuentra disponible en el pie de página principal </t>
  </si>
  <si>
    <t xml:space="preserve">Se encuentra disponible en la sección de Atención a la Ciudadanía  </t>
  </si>
  <si>
    <t xml:space="preserve">Se verifica el cumplimiento del requerimiento  </t>
  </si>
  <si>
    <t>*https://fuga.gov.co/poblacion-vulnerable
*https://fuga.gov.co/franja-escolar</t>
  </si>
  <si>
    <t xml:space="preserve">Se valida dentro de la subcategoría 8.1 Publicación de la información contractual la siguiente información: 
 Portal de contratación - SECOP II
 Portal de contratación - SECOP I
 Contrataciones adjudicadas
 Contrtación Obras Públicas
 Contratistas por prestación de servicios
 Tabla de Honorarios
 Cuantías de Contratación
 Avisos de convocatorias
Enajenación a título gratuito de la Escultura Animalista del autor Alfredo Araujo Santoyo
Se verifican los enlaces a SECOP I Y SECOP II, cumpliendo con lo requerido. </t>
  </si>
  <si>
    <t>En https://www.fuga.gov.co/transparencia ver 8.3 Publicación de procedimientos lineamientos y políticas en materia de adquisición y compras:
https://fuga.gov.co/transparencia/manual-contratacion
https://fuga.gov.co/transparencia/documentacion-gestion-contractual</t>
  </si>
  <si>
    <t>Se presentan las resoluciones para el uso de los espacios de la FUGA, que es uno de los servicios que tiene la entidad (Préstamo/alquiler de espacios)</t>
  </si>
  <si>
    <t xml:space="preserve">Cumple con el requerimiento  </t>
  </si>
  <si>
    <t>https://www.fuga.gov.co/transparencia/manual-institucional-gestion-documental
Acto administratico: https://fuga.gov.co/sites/default/files/resolucion_096_instrumentos_informacion_publica_0.pdf</t>
  </si>
  <si>
    <t xml:space="preserve">Al dar clik redirecciona al hipervinculo </t>
  </si>
  <si>
    <t xml:space="preserve">Se verifica que cumple con el requerimiento  </t>
  </si>
  <si>
    <t>https://www.fuga.gov.co/transparencia/glosario-fuga</t>
  </si>
  <si>
    <t xml:space="preserve">En el enlace de Uso de espacios, se valida dentro del reglamento de préstamo de salas de exposición, el procedimiento que se debe seguir para poder solicitar el uso o préstamo de los espacios. Sin embargo, para el auditorio y muelle no es tan evidente.  Se recomienda actualizar verificar que en todos los casos sea más explícito el protoco para préstamos y usos. 
</t>
  </si>
  <si>
    <t>https://www.fuga.gov.co/transparencia en 1.1 Mecanimos para la atención de la ciudadanía
https://www.fuga.gov.co/transparencia/formulario-de-contacto</t>
  </si>
  <si>
    <t xml:space="preserve">Se valida el cumplimiento de este requisito. Se encuentran actualizados los horarios de las tres sedes, enfatizando que las Sedes de Grifos y Amarilla el horario es administrativo de lunes a viernes. </t>
  </si>
  <si>
    <t>Se valida el cumplimiento de este requisito. Cada sede tiene incluido el número de PBX.</t>
  </si>
  <si>
    <t>Se verifica el cumplimiento del requerimiento . Se decriben las funciones de cada dependencia.</t>
  </si>
  <si>
    <t xml:space="preserve"> https://www.fuga.gov.co/transparencia/normograma
https://fuga.gov.co/actos-administrativos-
https://www.fuga.gov.co/transparencia/acuerdo-creacion
</t>
  </si>
  <si>
    <t>https://fuga.gov.co/transparencia/planes-mejoramiento</t>
  </si>
  <si>
    <t>https://fuga.gov.co/transparencia/entidades-control</t>
  </si>
  <si>
    <t>https://fuga.gov.co/transparencia/informes-sobre-demandas</t>
  </si>
  <si>
    <t>Se verifica el cumplimiento del requerimiento  de número de demandas</t>
  </si>
  <si>
    <t>Se verifica el cumplimiento del requerimiento  sobre estado de cada demanda.</t>
  </si>
  <si>
    <t>Se verifica el cumplimiento del requerimiento  en cuanto a la pretensión.</t>
  </si>
  <si>
    <t>Se verifica el cumplimiento del requerimiento  frente al riesgo de pérdida de cada proceso.</t>
  </si>
  <si>
    <t>https://fuga.gov.co/categoria-subadministrativa/plan-de-adquisicion</t>
  </si>
  <si>
    <t>Cumple con el requerimiento  de formato excel</t>
  </si>
  <si>
    <t>https://fuga.gov.co/transparencia/tablas-retencion-documental</t>
  </si>
  <si>
    <t xml:space="preserve">Se verifica el cumplimiento del requerimiento . </t>
  </si>
  <si>
    <t xml:space="preserve">Se valida el cumplimiento de este requisito en cuanto a la información de la dirección de la Sede Principal con Cód. Postal 111711 lo cual facilita la ubicación en mapas. </t>
  </si>
  <si>
    <t>*Biblioteca especializada en historia política: https://www.fuga.gov.co/biblioteca
*Mapa callejero: https://bogota.gov.co/tag/mapa-callejero
*Manual de servicio a la ciudadanía: https://www.fuga.gov.co/sites/default/files/manual_distrital_de_servicio_a_la_ciudadania.pdf
* Carta de trato digno al usuario: https://www.fuga.gov.co/sites/default/files/1-carta-trato-digno-usuario-fuga.pdf
*Uso adecuado de las instalaciones: https://www.fuga.gov.co/sites/default/files/2-uso-adecuado-instalaciones-fuga_1_0.pdf
*Criterio diferencial: https://www.fuga.gov.co/transparencia/criterio-diferencial
*Festival Centro:https://www.fuga.gov.co/festival-centro 
*Clubes y Talleres: https://www.fuga.gov.co/clubes-y-talleres
*Instancias de Coordinación : https://www.fuga.gov.co/instancias-de-coordinacion</t>
  </si>
  <si>
    <t>Se cumple con el requerimiento. Hay un gráfico legible y amigalbe para comprender la estructura de la entidad.</t>
  </si>
  <si>
    <t xml:space="preserve">Se verifica el cumplimiento del requerimiento tanto en el directorio como en los cuadros de excel. </t>
  </si>
  <si>
    <t>https://www.fuga.gov.co/transparencia/directorio
https://fuga.gov.co/transparencia/contratistas-prestacion-servicios?_ga=2.123242312.230520079.1599409176-1571841187.1558972960</t>
  </si>
  <si>
    <t>https://www.fuga.gov.co/transparencia/plan-anticorrupcion
https://www.fuga.gov.co/sites/default/files/archivos/estrategia_dialogos_ciudadanosfuga2020juniovf.pdf</t>
  </si>
  <si>
    <t>Proyectos de inversión:https://www.fuga.gov.co/transparencia/fichas-ebi
Seguimiento a Metas Plan de Desarrollo - SEGPLAN: https://fuga.gov.co/transparencia/seguimiento-metas-plan-desarrollo-segplan</t>
  </si>
  <si>
    <t xml:space="preserve"> *Matriz de indicadores de gestión por proceso:https://www.fuga.gov.co/transparencia/matriz-indicadores-gestion 
 *Indicadores Productos, Metas y Resultados  - PMR: https://www.fuga.gov.co/transparencia/indicadores-productos-metas-resultados-pmr</t>
  </si>
  <si>
    <t>Se evidencia que en la subcategoría de participación en la formulación de políticas se presenta un texto introductorio que responde a los requerimientos de la normatividad.</t>
  </si>
  <si>
    <t xml:space="preserve">Se valida la publicación de los informes de empalme 2019 entregado formalmente a la nueva administración.
De igual modo, se observa un enlace a los informes de empalme de vigencias anteriores. </t>
  </si>
  <si>
    <t>Se valida la publicación de informes de enero a agosto 2020</t>
  </si>
  <si>
    <t xml:space="preserve">Se valida el cumplimiento de este requisito en cuanto a la dirección e información de las otras dos sedes de la FUGA: Casa Grifos y Casa Amarilla. </t>
  </si>
  <si>
    <t xml:space="preserve">Se verifica que están publicados los Informes Finales de Auditorías de regularidad de las vigencias  2016 a 2020. 
Se evidencia el enlace al sitio web de la Contraloría para tener acceso a los informes que se realizan a la entidad </t>
  </si>
  <si>
    <t xml:space="preserve">Se verifica la publicación de la última versión del esquema de publciación en la web de la entidad con nombre de archivo "Esquema de publicación de información - 22 / Octubre / 2020". Se recomienda publicarlo en Datos abiertos.  </t>
  </si>
  <si>
    <t>% DE CUMPLIMIENTO  
III CUATRIMESTRE</t>
  </si>
  <si>
    <t>% DE CUMPLIMIENTO  
II CUATRIMESTRE</t>
  </si>
  <si>
    <t>% DE CUMPLIMIENTO  
I CUATRIMESTRE</t>
  </si>
  <si>
    <t>II CUATRIMESTRE</t>
  </si>
  <si>
    <t>I CUATRIMESTRE</t>
  </si>
  <si>
    <t>DESCRIPCIÓN</t>
  </si>
  <si>
    <t>Cantidad Criterios</t>
  </si>
  <si>
    <t>%</t>
  </si>
  <si>
    <t>TOTAL CRITERIOS</t>
  </si>
  <si>
    <t xml:space="preserve">CUMPLE </t>
  </si>
  <si>
    <t>CUMPLE PARCIALMENTE</t>
  </si>
  <si>
    <t>NO CUMPLE</t>
  </si>
  <si>
    <t>NO APLICA</t>
  </si>
  <si>
    <t>III CUATRIMESTRE</t>
  </si>
  <si>
    <t>% Cumplimiento
Seguimiento  OCI</t>
  </si>
  <si>
    <t>Seguimiento 
I Cuatrimesttre 2021
Observación OAP</t>
  </si>
  <si>
    <t>Seguimiento Oficina Asesora de Planeación  
I Cuatrimesttre 
 Abril 30 de 2021</t>
  </si>
  <si>
    <t>Seguimiento Oficina de Control Interno  
I Cuatrimesttre 
 Abril 30 de 2021</t>
  </si>
  <si>
    <t xml:space="preserve">Se verifica la información de punto de atención al ciudadano espacio físico, ubicado en  la Cra 3 No. 10- 27. Se presenta la información actualizada de horarios. 
Esta información también está visible y publicada en pie de página de la entidad en la página principal. </t>
  </si>
  <si>
    <t xml:space="preserve">Se verifica que la información  del PBX de la FUGA está publicada y se encuentra actualizad, señalando la Línea de atención telefónica, PBX +57 (1) 4 32 04 10 Extensiones 401 - 403. 
Adicionalmente, se verifica que está publicada en el pie de página  en el sitio web de la entidad. 
</t>
  </si>
  <si>
    <t xml:space="preserve">Se verifica que el correo institucional es atencionalciudadano@fuga.gov.co que funciona. 
Esta información está publicada en el pide de página del sitio web de la entidad. </t>
  </si>
  <si>
    <t xml:space="preserve">Se verifica que la  información de  dirección física de correspondencia está actualizada y también está visible en el pie de página del sitio web. </t>
  </si>
  <si>
    <t xml:space="preserve">En el link de transparencia se observa  la pubicación de dos enlaces que direccionan al sistema de SDQS Bogota te Escucha . El primero dirige a SDQS general : 
*Bogotá Te Escucha - Sistema distrital de quejas y soluciones: https://bogota.gov.co/sdqs/
Y el segundo a SDQS como ánonimo si el ciudadano desea hacer una denuncia o una solicitud, queja con su indentidad reservada.       Solicitudes de información, quejas y denuncias con identificación reservada (anónimo)
Adicionalmente,  en la subcategoría 1.1.Mecanismos para la atención al ciudadano  la   FUGA también se cuenta ticon un enlace a formulario electrónico de la entidad  :
* Solicitudes de información, quejas y denuncias con identificación reservada (anónimo): https://sdqs.bogota.gov.co/sdqs/publico/registrarPeticion/?language=es 
Se verificó el funcionamiento del formulario el 30 de abril y se genera un  mensaje que dice "Muchas gracias por su mensaje. En breve nos comunicaremos con usted."
De igual manera, se verificó que en el pie de página de la entidad se encontraran los enlaces al  Formulario de Contacto  y SDQS. Están publicados cumplimiendo el requerimiento. </t>
  </si>
  <si>
    <t>Se encuentra publicado en la subcategoría 1.3. Correo electrónico para notificaciones judiciales     
 notificacionesjudiciales@fuga.gov.co
El enlace del correo trambién está publicado en el pie de página de la entidad</t>
  </si>
  <si>
    <t xml:space="preserve">Se verifica el cumplimiento del requerimiento con la publicación de los siguientes documentos: 
*Politicas de Seguridad de la Información v1 y v2
*Política de tratamiento de la información y protección de datos personales
*Políticas internas de Seguridad y tratamiento de datos
*Políticas web tratamiento de datos
*Manual recomendaciones de seguridad
*Protocolo de atención a titulares información
Se evidencia la inclusión de los formatos de protección de datos personales (7 documentos)  </t>
  </si>
  <si>
    <t>Se verifica la publicación de las convocatorias correspondinetes al año 2021. Cada convocatoria cuenta con su información básica y un enlace para inscripción para profundizar en los requerimientos y documentación. Información actualizada</t>
  </si>
  <si>
    <t>Se verifica el cumplimiento del requerimiento  con un glosario organizado de manera alfabética.  Se recomienda como una alternativa de mejora el poder poner un buscador de términos para facilitar que la ciudadanía encuentre la definición que requiere de una forma más rápida.</t>
  </si>
  <si>
    <t>Se verifica el cumplimiento del requerimiento. Están publicadas las noticias. La última noticia revisada fue publicada el 05 de maro de 2021.</t>
  </si>
  <si>
    <t>Se observa que hay información asociada a FUGARTE el programa de la FUGA para niños y jóvenes. Se evidencia que se manejan colores, diseños y textos más amigables tratando de acercarse a la población a la que va dirigida la información. La información que se presente hace referencia al 2020 lo cual a la fecha se encuetra desactualizada. 
Se recomienda incluir no solamente información sobre las actividades dirigidas a este público, sino también información sobre la entidad  (Lo que hace la FUGA de manera didáctica).  Actualizar a 2021.</t>
  </si>
  <si>
    <t>Se verifica que en esta subcategoría hay información relacionada con:
*Biblioteca especializada en historia política
*Mapa callejero
*Manual de servicio a la ciudadanía
* Carta de trato digno al usuario
*Uso adecuado de las instalaciones
*Criterio diferencial
*Festival Centro 
*Clubes y Talleres
*Instancias de coordinación
*Toma de decisiones
Los últimos dos enlaces de Instancias de coordinación  y toma de decisiones es un avance de la entidad en el último periodo.</t>
  </si>
  <si>
    <t>Se verifica el cumplimiento del requerimiento  en cuanto a la presentación de la estructura orgánica de la entidad y las funciones de cada área.
Se recomienda, revisar la posibilidad de que en cada dependencia se indique el jefe y su equipo y correo electrónico. Esto facilitaría a la ciudadanía la consulta de información y a quién dirigirse.</t>
  </si>
  <si>
    <t xml:space="preserve">En el directorio de funcionarios 2021, se evidencia la información del grado salarial. </t>
  </si>
  <si>
    <t xml:space="preserve">En el enlace de Directorio Contratistas y funcionario FUGA 2021 se da cumplimiento a este requerimiento. </t>
  </si>
  <si>
    <t xml:space="preserve">En el link se encuentran disponibles  3 Directorios: uno de agremiaciones, otro de colegios y el tercero de entidades musicales en formato pdf. Se ajustó la presentación de los tres documentos y ya cuenta con encabezados de la FUGA.  Se recomienda continuar trabajando en la actualización de esta información a 2021, al ser un tema dinámico. </t>
  </si>
  <si>
    <t xml:space="preserve">En el apartado de normatividad 
Se identifican tres títulos:
*Normatividad aplicable
* Actos administrativos
* Acuerdos de creación
Se observa un ajuste en la información. En la normatividad aplicable se hace relación al normograma.   Se valida que el Normograma se encuentra publicado con fecha de febrero 2021. El archivo de normograma cuenta con filtros, y muestra el listado de la normatividad aplicable, tipo de norma, fecha de expedición, descripcón corta,  los procesos y áreas de la entidad a las que le aplica. 
 Así mismo, se observa que se mantiene el enlace de normatividad aplicable la inclusión de un enlace al “Régimen Legal Bogotá D.C" donde se pueden buscar  las diferentes normas  con filtros, por fechas de expedición, tipo, tema, entidad que expide entre otros. Este ajuste aporta al cumplimiento del requerimiento Legal, incluso frente a la posibilidad de encontrar nuevas normas emitidas a nivel nacional o territorial.
En el enlace asociado a los Actos Administrativos se presentan los actos diferenciando: Acuerdos, Actos de nombramiento, resoluciones y  circulares además organizados por año. Esta nueva estructura es más amigable y clara para el usuario.  Se verifican actos administrativos publicados en el año 2021. Lo que evidencia que se está trabajando en la actualización de la información. Con esta nueva estructura, es posible que la entidad pueda dar cumplimiento al asociado a la publicación de las normas propias (actos adminsitrativos de la FUGA) en los 5 días siguientes a su expedición. 
 Se recomienda continuar trabajando en este aspecto entre Gestión Documental y el área jurídica para que se publique dentro del tiempo que exige la norma (5 días después de la expedición de la norma), existe información pendiente por publicar para la vigencia 2021.  
Finalmente en el enlace de Acuerdo de Creación se mantiene la información organizada en en cuadro que permite ver el tipo de documento "acuerdo" año de expedición y descripción- Cumplimiento con el requerimiento. 
</t>
  </si>
  <si>
    <t>Se evidencia el listado de normas aplicables en el Normograma cuya versión publicada es de febrero 2021.</t>
  </si>
  <si>
    <t>Se verifica el cumplimiento del requerimiento en cuanto a la publicación de políticas y lineamientos
*Políticas y lineamientos sectoriales que redirige a la SCRD:Política Pública de Cultura Ciudadana y Política Pública Distrital de Economía Cultural y Creativa
*Se presentan Políticas y lineamientos institucionales: 
Política de prevención de alcohol y sustancias psicoactivas
Política de Salud y Seguridad en el Trabajo
Política de prevención del daño antijurídico
Política de administración del riesgo
Política Ambiental
Se recomienda revisar la existencia de las diferentes políticas de la entidad y la pertinencia de publicarlas, ya que la resolución 3564 de 2015 exige la publicación unicamente de aquellas que afectan a la ciudadanía o al púbico general.</t>
  </si>
  <si>
    <t xml:space="preserve">Se verifica que en esta sección está  compuesta por: 
*Plan estratégico sectorial
*Planes estratégico institucional
*Otros planes institucionales que están divididos por procesos (Se identifican planes 2021 publicados los asociados a los procesos de: Recursos Físicos, Gestión Documental, Gestión del Ser (Talento Humano), Gestión de Tecnologías y Comunicaciones (TICS) y Gestión de Comunicaciones y Auteridad del Gasto)
Se da cumplimiento a la publicacion de los planes el 31 de enero 2021 de acuerdo con lo que establece el Decreto 612 de 2018. </t>
  </si>
  <si>
    <t>Se valida la publicación del Plan Anticorrupción y Atención al Ciudadano 2021 en su versión 1 que inluye el componente 3: Rendición de Cuentas - que se considera el Plan de Rendición de Cuentas.</t>
  </si>
  <si>
    <t xml:space="preserve">Se evidencia la publicación del Plan Anticorrupción y Atención al Ciudadano 2021 en su versión 1. Aprobada en la sesión del Comité Directivo del 28 de enero de 2021, Componente 4: Atención al Ciudadano  </t>
  </si>
  <si>
    <t>Se evidencia la publicación del Plan Anticorrupción y Atención al Ciudadano 2021 en su verión 1. Fue aprobado en comité de dirección de 28 de enero de 2021 dando  cumplimiento al Estatuto Anticorrupción.</t>
  </si>
  <si>
    <t>Se evidencia que en esta subcategoría se encuentra publicado los siguientes planes que dan cumplimiento al plan de acción de gasto público:
*Plan de Acción institucional
* Plan de Acción por dependencias
* Plan anual de Adquisiciones
Información actualizada a 2021. EL Plan de Acción por Dependencias, se encuentra en proceso de formulación, razón por la cual aún no está publicado.</t>
  </si>
  <si>
    <t xml:space="preserve">Se observa la publicación  de los proyectos de inversión 2020- 2024, ficha EBI 2021.
Se encuentra el seguimiento a la ejecución de los proyectos de inversión 2021 del PDD- UNCSAB a marzo de 2021 
El enlace en este momento se encuentra actualizado. </t>
  </si>
  <si>
    <t>Se observa la matriz de seguimiento y consolidación de indicadores de gestión por proceso publicado   con corte a marzo de 2021.
Se valida la publicación de los indicadores de gestión de Productos, Metas y Resultados (PMR) a corte marzo 2021 conforme a  los requerimientos de la SHD en el marco de la migración del PMR al nuevo sistema de información presupuestal distrital - BogData.</t>
  </si>
  <si>
    <t>Se evidencia que en la subcategoría de participación en la formulación de políticas se presenta un texto introductorio que responde a los requerimientos de la normatividad y se encuentran  publicados "punto de atención  y defensor del ciudadano"; el procedimiento de participación ciudadana 2020 (vigente a la fecha) y el plan de participación ciudadana 2021. Así mismo se ve la publicación  de que para el mes de julio de 2021 se publicará la estrategia de participación ciudadana. Se indica que a la fecha la entidad se encuentra en elaboración de la propuesta de diálogos ciudadanos.</t>
  </si>
  <si>
    <t>https://fuga.gov.co/informes-de-gestion-2021</t>
  </si>
  <si>
    <t>https://fuga.gov.co/informes-de-control-interno-2021</t>
  </si>
  <si>
    <t>Se verifica  la publicación de los informes referentes a:
*Auditorías Internas
_________________________________
Seguimientos a: 
*Plan Anticorrupción y de Atención al Ciudadano (PAAC)
*Evaluación Independiente al Sistema de Control Interno
*Implementación y Sostenibilidad Ley de Transparencia
*Plan Anual de Auditoría
*Normas de Austeridad en el Gasto
*Metas Plan de Desarrollo
*Control Interno Contable
*Evaluación por dependencias
*Peticiones, Quejas, Reclamos y Sugerencias (PQRS)
*Derechos de autor
*Seguimientos Institucionales</t>
  </si>
  <si>
    <t>Se verifica la publicación de los planes de mejoramiento Insitucional de 2013 a 2020.  A corte 30 de abril de 2021, se evidencia la publicación delPlan de mejoramiento Controlaría 2020 - noviembre; así como los planes de mejoramiento por procesos en todas su versiones en el 2021. Actualmente está vigente y publicada la versión 9 del Plan de Mejoramiento por proceso 2021.</t>
  </si>
  <si>
    <t>Se observa que está publicada la relación de las entidades que vigilan a la FUGA, con su nombre, tipo de control y breve descripción; así como el redireccionamiento a cada una de las página web de los entes de control.</t>
  </si>
  <si>
    <t>Se verifica la existencia del  micrositio para población vulnerable que permite aplicar filtros para identificar actividades con criterio poblacional.  De igual menera, se observa la publicación de información en La Franja Infantil como un servicio específico para niños y jóvenes en edad escolar para que a través de sus colegios puedan acceder a las actividades de la FUGA de manera gratuita.  Noy hay información a 2021. Se recomienda actualizar.</t>
  </si>
  <si>
    <t xml:space="preserve">Se encuentra publicado los informes sobre demandas correspondiente al 1er  trimestre de 2021 .
</t>
  </si>
  <si>
    <t xml:space="preserve">Se realiza prueba aleatoria para validar la ejecución contractual (Informes de supervisión de ejecución) de los procesos de la entidad a través de las plataformas SECOP I  y SECOP II de la siguiente manera:
*SECOP I: No se ha publicado ningún proceso a través de SECOP I
*SECOP II:
FUGA-CD-76-2021  (con informe de ejecución)
FUGA-69-2021 (con   informe de ejecución)
FUGA-63-2021 (con informe de ejecución)
De lo anterior se concluye que se cumple  al 100% al corte de 30 de abril de 2021.
</t>
  </si>
  <si>
    <t>Se encuentra publicada la versión actual, versión 7 publicado el 21 de abril de 2021 , se valida contra lo publicado en SECOP II  y corresponde a la versión 7.</t>
  </si>
  <si>
    <t>Se verifica el cumplimiento del requerimiento .  La última versión publicada en SECOP II a la fecha (21 de abril ) es la número 7</t>
  </si>
  <si>
    <t xml:space="preserve">Si bien la entidad no cuenta con trámites inscritos en el SUIT, en la vigencia2021, en el 2019-2020 se realizó la  inscripción de OPAS (Otros Procedimientos Adminsitrativos) en el SUIT. Esta información debería ser más clara en este apartado. Ya que actualmente en la subcategoría 9.1 Trámites y servicios La FUGA presenta la siguiente infomación:
   Sistema único de información de trámites - SUIT
       Biblioteca especializada en historia política
       Préstamos y uso de los espacios de La FUGA
       Escenarios de La FUGA para la transformación cultural
       Caracterización de Bienes y Servicios
La caracterización de bienes y servicios tiene una última versión de actualización 2020. Se sugiere revisar la pertinencia de actualizar los servicios de acuerdo con los cambios del Plan de Desarrollo.
La recomendación es que si estos son servicios de la Entidad,  se valide la información, se actualice y organice  su presentación para darle mayor claridad a los usuarios externos.  No se hace mención a los OPAs importante unificar ni a la estrategia antitrámites o de racionalización. 
</t>
  </si>
  <si>
    <t>En el enlace de préstamos de espacios, se encuentra la resolución de tarifas de préstamos del auditorio. Se recomienda verificar su actualización y ajustarlo teniendo en cuenta la caracterización de bienes y servicios de la Entidad 2020 o 2021 cuando se actualice.</t>
  </si>
  <si>
    <t xml:space="preserve">En este mismo enlace, es posible acceder al formato para hacer propuestas de exposiciones para el uso de salas: https://www.fuga.gov.co/sites/default/files/propuestas_exposiciones_fuga.pdf
Al igual que en los otros componentes de la Categoría Trámites y servicios, se sugiere verificar que la información publicada sea acorde a la realiadad de la entidad en el 2021 y que esté completa, y actualizada. </t>
  </si>
  <si>
    <t>Se verifica que el link de transparencia de la entidad cumple con la información mínima requerida por la norma para la vigencia 2021.</t>
  </si>
  <si>
    <t>Se verifica la publicación  de activos de información en el corte de 30 de octubre de 2020. Los archivos disponible en el link son los siguientes: 
*Activos de Información Documentos y archivos - 30 Octubre 2020
*Activos de Información Biblioteca - 30 Octubre 2020
*Activos de Información Obras de Arte - 30 Octubre 2020
Activos información: Software, hardware y servicios - Octubre / 2020
Asi mismo se observa la publicación de la Resolución 096 donde se adoptan los Instrumentos información pública
La información no está publicada en datos abiertos</t>
  </si>
  <si>
    <t xml:space="preserve">Los documentos que se presentan en la página web  no se encuentran publicados en datos abierto. Se recomienda revisar la información, unificar y publicar  </t>
  </si>
  <si>
    <t xml:space="preserve">Se revisa el archivo cargado en el enlace y se evidencia que los procesos relacionados no corresponden a las dependencias actuales  de la FUGA. 
Se recomienda ajustar las TRD a la realidad de la entidad. 
</t>
  </si>
  <si>
    <t xml:space="preserve">Se evidencia el cargue de la información de Registro de Publicaciones de la FUGA referente al 2019.  
Como el link de transparencia de la entidad ha estado en constante cambio para dar cumplimiento a la norma, en varios enlaces de transparencia no se cuenta con toda la trazabilidad de vigencias. Sin embargo en aquellos componentes y categorías donde existe histórico, este se presenta. 
Gestión Tecnológica informa que no se puede tener guardada  en el sitio web toda la información porque la entidad no cuenta con la infraestructura tecnologica para realizarlo  aún.
Se recomienda actualizar la información a 2021. </t>
  </si>
  <si>
    <t xml:space="preserve">En el link correspondiente, se verifica la publicación de los costos de producción mediante resoución 084 de 2016.
La resolución es clara y está vigente. 
Sin embargo, se recomienda revisar la pertinencia de actualizar. </t>
  </si>
  <si>
    <t xml:space="preserve">Se verifica la publicación de los costos de producción mediante resoución 084 de 2016.
Sin embargo, se recomienda revisar la pertinencia de actualizar. </t>
  </si>
  <si>
    <t xml:space="preserve">En la página web se observa  la publicación del Índice de Información Clasificada y Reservada actualiado a 30 de octubre de 2020. </t>
  </si>
  <si>
    <t xml:space="preserve">En datos abiertos está publicada una versión del 31 de diciembre de 2019. Se recomienda revisar y unificar información  porque no concuerda con la versión vigente del 30 de octubre de 2020. </t>
  </si>
  <si>
    <t xml:space="preserve">En el enlace "https://fuga.gov.co/transparencia/manual-institucional-gestion-documental", se observan publicado el programa de gestión documental y otros documentos : 
*Diagnóstico Integral de Archivos V.1
* Diagnóstico Integral de Archivos V.2
*Política de Gestión Documental V.2
* Plan Institucional de Archivos - PINAR V.1
*Plan Institucional de Archivos - PINAR V.2
* Plan Institucional de Archivos (Indicadores) V.2
*Programa de Gestión Documental - PGD V.2
*Programa de Gestión Documental - PGD V.3
* Proceso de Gestión Documental 13 - Lineamiento del SIG V.2
* Sistema Integrado de conservación - SIG V.1
*Sistema Integrado de conservación - SIG V.2
*Sistema Integrado de Conservación - SIC (Cronograma Actividades) V.2
*Sistema Integrado de Conservación - SIC (Modelo De Madurez) V.1
* Plan de Conservación documental V.1
* Plan de Conservación documental V.2
* Plan de preservación digital V.1
* Plan de preservación digital V.2
*Plan de emergencias archivos en custodia V.1
*Reglamento de consulta y préstamo V.1
* Política de eficiencia administrativa y cero papel
*Cuadro de clasificación Documental - CCD
* Tablas de Retención Documental - TRD
*Tablas de Valoración Documental - TVD
* Formato Único Inventario Documental - FUID
De igual manera, se encuentra publicado el  acto administrativo donde se aprueba el programa , que está úblicado en la sección 10.                 
 Resolución 096 Instrumentos información pública:             https://fuga.gov.co/sites/default/files/resolucion_096_instrumentos_informacion_publica_0.pdf
Se recomienda revisar la manera de organizar la información y presentarla de forma más amigable para la ciudadanía. </t>
  </si>
  <si>
    <t xml:space="preserve">En la subcategoría  de Presupuesto General se puede validar la publicación de los decretos a través de los cuales se establece el  Prespuesto Anual de Rentas e ingresos de Bogotá  para las vigencias  2011 al 2020.  Está pendiente la publicación del decreto final de liquidación del presupuesto para la vigencia 2021. Dado que SDH no lo ha generado y sólo hay un proyecto (https://shd.gov.co/shd/node/41033),se valida como aceptado temporalmente, un archivo en excel con la información de la apropiación presupuestal 2021.
Se recomienda publicar el decreto como indica la norma, tan pronto lo emita la SDH de manera pública. Verificar directamente si ya se ha emitido y no se ha publicado. </t>
  </si>
  <si>
    <t xml:space="preserve">Se valida el cumplimiento de este requisito . Adicionalmente se observa un banner en la página principal que permite acceder a enlace de transparencia. Se observa que  el  link de transparencia se reubicó en el menú principal de segundo después de la Entidad siguiendo las recomendaciones de estandarización de la Resolución 1519 de 2020. Se recomienda continuar trabajando en la reorganización de la información interna del link conforme al anexo 2 de estándares de publicación para dar cumplimiento antes del 31 de diciembre de 2021 y a partir de los cambios, actualizar el esquema de publicación en 2021. </t>
  </si>
  <si>
    <t xml:space="preserve">Se verifica la publicación de los siguientes documentos en la página web:
*Índice de información clasificada y reservada
*Registro de Activos de Información
*Esquema de Publicaicón de Información 
De igual manera, se encuentra un enlace " Informe de metas FUGA - Cuatrienio BMPT 2016-2020"  que redirecciona a Datos abiertos Bogotá ( https://datosabiertos.bogota.gov.co/dataset/metas-plan-de-desarrollo-2016-2020-bmpt-fuga) donde se evidencia el informe relacionado. 
Así mismo existe un enlace al Portal Web Datos Abiertos ( https://www.datos.gov.co/browse?q=fundacion%20gilberto%20alzate%20avenda%C3%B1o&amp;sortBy=relevance )
Al revisar en Datos Abiertos de la Nación, no se observan los archivos publicados en la FUGA.  Sólo está visible el Índice de Información Clasificada y Reservada. 
Se recomienda revisar el enlace a Datos Abiertos para acceso a la información publicada por la FUGA . De acuerdo con lo informado por TICs en octubre de 2020 Datos Abiertos Gobierno realizó una depuración y la FUGA tenía datos con fallas de calidad que fueron despublicados.  Se está trabajando en esta revisión para su actualización. Se recomienda adelatar este proceso a la brevedad para evidenciar los ajustes en el siguiente seguimiento. </t>
  </si>
  <si>
    <t xml:space="preserve">Se verifican los dos enlaces asociados a Estudios, investigaciones y otras publicaciones y periódico Céntrico. Si bien el enlace del Periódico Céntrico cumple con la presentación en  un orden cronológico y muestra su publicación mensual (éste dejó de tener publicaciones a partir de enero de 2019). Este enlace cumple con lo requerido por la norma, tiene reseña a cada publciación, así como el link de descarga. 
En cuanto al  enlace de Publicaciones, ya se organizó de manera cronológica y se encuentran de primeras las publicaciones más recientes. Adicionalmente, está  la opción de poder consultarlo virtualmente.   Las últimas publicaciones son del año 2020.  Se recomienda revisar la pertinencia de dejar el Periódico Centrico por fuera de las publicaciones o integrar e enlace como archivo de otras vigencias dentro de Publicaciones. 
Así mismo , continuar actualizando este enlace en la medida que surjan nuevas publicaciones. </t>
  </si>
  <si>
    <t xml:space="preserve">Se verifica el cumplimiento del requerimiento en cuanto a la existencia  de una serie de preguntas frecuentes con sus respuestas. Se verifica que a partir de las recomendaciones realizadas por Control Interno en el último seguimiento, se han  actualizado las preguntas en 2021.  Se recomienda continuar monitoreando las preguntas frecuentes  para actualizarlas. Más aun, cuando se plantea a la ciudadanía que la respuesta se redefinirán en el segundo semestre de 2021. </t>
  </si>
  <si>
    <t xml:space="preserve">Se observa que la misión y visión publicadas corresponden con lo establecido en la resolución  035 del 19 de marzo de 2021. 
Así mismo se presentan objetivos estratégicos y la historia de la FUGA. Adicionalmente se presenta un video sobre la entidad utilizando lenguaje de señas. </t>
  </si>
  <si>
    <t>*Funciones y Deberes : https://fuga.gov.co/naturaleza-objeto-y-funciones-generales-de-la-fundacion-gilberto-alzate-avendano
*Manual de funciones: https://www.fuga.gov.co/transparencia/manual-de-funciones 
*Deberes del funcionario: https://www.fuga.gov.co/transparencia/deberes-servidor-publico</t>
  </si>
  <si>
    <t xml:space="preserve">Se verifica el cumplimiento del requerimiento. Se observan tres enlaces : uno asociado al objeto, naturaleza y funciones de la Entidad, el segundo donde se encuentra el manual de funciones con la resolución 20 modificatoria de 2020,  resolución 130 de 2020 de agosto y  la última modificación en el año 2021 con la resolución 036.  Y un tercer enlace con los deberes de los funcionarios en el que  se hace referencia  al Código Disciplinario único apartado de deberes. </t>
  </si>
  <si>
    <t>Se observa la actualización de la información sobre procesos y procedimientos teniendo en cuenta el nuevo mapa de procesos de la Entidad y las nuevas codificaciones . Se valora el hecho de haber agregado el mapa de procesos en gráfica y la anotación informando sobre el proceso de actualización de la documentación de sus procesos para el año 2021.
Se recomienda que cada vez que se actualice información de procesos y procedimientos en la intranet se haga de manera inmediata o paralela en el link de transparencia.</t>
  </si>
  <si>
    <t xml:space="preserve">Se  valida la información del Directorio ajustada a 2021, incluyendo cambios recientes como el nombramiento de la Directora de la Fuga y la designación de la dra. Martha Lucía Cardona como Subdirectora para la Gestión del Centro de Bogotá.  Se recomienda establecer un mecanismo claro de actualización de los datos del directorio dada la rotación continua de personal. </t>
  </si>
  <si>
    <t>Se actualizó la información en formato de  excel tanto para contratistas como para funcionarios. Se evidencia que los dos cuadros tanto de funcionarios como de contratistas fue actualizada a 2021.</t>
  </si>
  <si>
    <t>Se verifica que en el directorio,  los servidores están identificados con nombres y apellidos; así como en el archivo de excel de contratistas y funcionarios.</t>
  </si>
  <si>
    <t>En los cuadros de excel se cumpla con el requerimiento tanto para funcionarios como para contratistas.</t>
  </si>
  <si>
    <t xml:space="preserve">Se verifica que en la subcategoría se encuentra publicado el listado de entidades del sector con su repectivo enlace a  la págian web de cada una de ellas. 
De igual manera se identifica que en el pie de página del sitio web de la entidad se encuentran relacionadas las entidades del sector.
Se recomienda revisar el enlace a la página de Patrimonio, Cinemateca y la Media Torta. </t>
  </si>
  <si>
    <t xml:space="preserve">Se presenta información  publicada el jueves, 22 de abril de  2021 realicionada con "Información de interés Procesos de selección 1462 a 1492 y 1546 de 2020 “Convocatoria Distrito Capital 4”".  
La entidad finalizó proceso de selección, sin embargo en la página web se observan las noticias relacionadas a esa convocatoria.
Se recomienda revisar el diseño de esta página para hacerla más amigable para la ciudadanía. </t>
  </si>
  <si>
    <t xml:space="preserve">Los Estados Financieros se encuentran  hasta el mes de marzo, dado que a 5 de mayo aún quedan varios días para la publicación de los estados financieros de abril, se da por cumplido. 
Se recomienda estar alertas sobre la importancia de publicar los estados financieros tan pronto estén validados y aprobados. </t>
  </si>
  <si>
    <t xml:space="preserve">Se verifica cumplimiento del requerimiento . 
A la fecha, se encuentram publicados los siguentes:
-Manual Institucional de Gestión Documental FUGA
-Manual de funciones
-Manual SIG
-Manual de políticas contables V2
-Manual de identidad FUGA, V1
-Manual Identidad Bronx V2
-Manual del sistema integrado de conservación SIC 
Se evidencia su actualización en el primer cuatrimestre de 2021. 
Se recomienda revisar por norma propia de cada uno de los temas, cuáles deben estar publicados. </t>
  </si>
  <si>
    <t xml:space="preserve">Se observa la publicación del Plan Anticorrupción y Atención al Ciudadano 2021 en su versión 1 aprobada en Comité de Dirección de 28 de enero de 2021 
En esta versión se presenta el componente 2: Racionalización de Trámites sin actividades definidas. 
Si bien se presenta el componente en marco del PAAC  explicando que hace falta un paso previo de actualización de Trámites y opas para iniciar su racionalización, es necesario que se avance en esta tarea para evitar incumplimientos legales. </t>
  </si>
  <si>
    <t xml:space="preserve">Se evidencia la publicaciones de las resoluciones de las vigencias 2014 a 2020 que pueden ser de interés para la ciudadanía.  No hay información 2021.
En el 2020 se publicó la Circular Externa 006 de 2020 - Cambios Atención a la Ciudadanía.  Revisar si a 2021 existe información relevante para la ciudadanía. (seguramente si) por la cantidad de resoluciones que han salido a la fecha en la entidad. 
Teniendo en cuenta la información que se venía publicando en este enalce, sería importante generar un vínculo a  la página de la Secretaría de Cultural con el SISCRED para que se informe a la ciudadanía sobre las adendas y demás decisiones sobre cambio,  ampliación de tiempos, ganadores, etc,  de las convocatorias. 
</t>
  </si>
  <si>
    <t>Se evidencia que en esta subcategoría se encuentra publicado los siguientes planes que dan cumplimiento al plan de acción de gasto público:
*Plan de Acción institucional
* Plan de Acción por dependencias
* Plan anual de Adquisiciones
En los tres tipos de documentos se observa una asociación con objetivos</t>
  </si>
  <si>
    <t xml:space="preserve">Se evidencia que en esta subcategoría se encuentra publicado los siguientes planes que dan cumplimiento al plan de acción de gasto público:
*Plan de Acción institucional
* Plan de Acción por dependencias
* Plan anual de Adquisiciones
En el Plan de Acción institucional se observa el cumplimiento del componente de estrategias. </t>
  </si>
  <si>
    <t xml:space="preserve">Se evidencia que en esta subcategoría se encuentra publicado los siguientes planes que dan cumplimiento al plan de acción de gasto público:
*Plan de Acción institucional
* Plan de Acción por dependencias
* Plan anual de Adquisiciones
En los tres documentos se observa la asociación de proyectos de inversión de la entidad. </t>
  </si>
  <si>
    <t xml:space="preserve">Se evidencia que en esta subcategoría se encuentra publicado los siguientes planes que dan cumplimiento al plan de acción de gasto público:
*Plan de Acción institucional
* Plan de Acción por dependencias
* Plan anual de Adquisiciones
En los tres planes se puede observar el cumplimeinto del componente de metas. </t>
  </si>
  <si>
    <t>Se evidencia que en esta subcategoría se encuentra publicado los siguientes planes que dan cumplimiento al plan de acción de gasto público:
*Plan de Acción institucional
* Plan de Acción por dependencias
* Plan anual de Adquisiciones
En los tres planes se puede observar el cumplimiento del requerimiento de responsable.</t>
  </si>
  <si>
    <t>Este requerimiento se ve cumplido a partir del :
*Plan de Acción institucional y el  * Plan anual de Adquisiciones</t>
  </si>
  <si>
    <t xml:space="preserve">En el este enlace se observan los informes de gestión  de 2013 a 2021. 
Al ingresar, está disponible el enlace a informes de gestión 2021 :  https://fuga.gov.co/informes-de-gestion-2021
 Así mismo, se observa la reorganización del enlace con los espacios para la información solicitada por Ley con actualización en 2021. </t>
  </si>
  <si>
    <t>Se observa que se direcciona en los Informes al Concejo, a  los informes de ejecución presupuestal los cuales están actualizados a marzo 2021.</t>
  </si>
  <si>
    <t xml:space="preserve">A la fecha la entidad no ha realizado su rendición de cuentas anual, razón por la cual aún se encuentra sin información en 2021. Sin embargo, se evidencia el enlace exclusivo 
a  rendición de cuentas: https://fuga.gov.co/transparencia/rendicion-cuentas  donde se carga la información correspondiente. 
Este enlace evidencia actualización de textos y diseño. </t>
  </si>
  <si>
    <t xml:space="preserve">Se verifica que para la vigencia 2021, se publicó el certificado de cargue del Informe de Cuenta anual 2020  reportado en el SIVICOF el 15 de febrero de 2021. 
Se observa que se han tenido en cuenta las recomendaciones realizadas por la OCI en cuanto a la vincuclación de la información publicada en otros lugares de la página web para evitar duplicación de información y diminuir el riesgo de desactualización. 
Entre estos enalces se identifican:  El informe de Gestión de Control Interno; Informe de Austeridad del Gasto; Informe de Control Interno Contable ; El plan de Mejoramiento reportado a la Contraloría. </t>
  </si>
  <si>
    <t>Se observa la información actualizada del Manual de contratación, supervisión e interventoría V11 - 05-2020.  Sin embargo en el enlace de Manuales https://fuga.gov.co/manuales,  hay una versión de 2021 
 GJ-MN-01 Manual de contratación V12, 25032021
GJ-MN-02 Manual de supervisión e interventoría V1, 25032021
Dado que el procedimiento de  gestión contractual se actualizó. Se observa que la información publicada en este espacio no es consistente  con lo publicado en proceso y procedimientos enlace: https://fuga.gov.co/transparencia/politica-sig
Proceso Gestión Jurídica
Icono PDF GJ-CA-01 Caracterización Gestión Jurídica
Icono PDF GJ PD 01 Procedimiento Contractual V6, 26042021
Icono PDF GJ PD 02 Procedimiento representación Judicial de Acciones Constitucionales V1, 20052020
Icono PDF GJ PD 03 Procedimiento representación Judicial, extrajudicial y administrativo V1, 20052020</t>
  </si>
  <si>
    <t xml:space="preserve">Se verifica el cumplimiento del requerimiento. Se observan publicaciones de actividades en abril 2021. 
Se recomienda mantener el enlace actualizado con las actividades artístiacas y culturales programadas por las dos Subidrecciones misionales. </t>
  </si>
  <si>
    <t xml:space="preserve">Se realiza prueba para verificar el acuse de recibido de forma automática y se valida su funcionamiento. Llegó correo el día 6 de mayo con el siguiente mensaje: 
"Cordial saludo, 
De manera atenta, nos permitimos informarle que esta dirección de correo electrónico fue creada para uso único y exclusivo de recibir notificaciones judiciales que provienen de la rama judicial, en cumplimiento de lo dispuesto en el artículo 197 de la ley 1437 de 2011, por lo que solicitamos abstenerse de usarlo para fines distintos.
La Fundación Gilberto Alzate Avendaño pone a su disposición la dirección electrónica atencionalciudadano@fuga.gov.co, a través de la cual puede presentar ante la Entidad, solicitudes de información, derechos de petición, reclamos, quejas, sugerencias, felicitaciones y denuncias por posibles actos de corrupción."
</t>
  </si>
  <si>
    <t xml:space="preserve">Se valida que al 6 de mayo de 2021 se ha presentado la Ejecución presupuestal de manera mensual de la entidad para la vigencia 2021 hasta el mes de abril que incluye el reporte de rentas, reservas y vigencias. La información está actualizada al corte. Adicionalmente se observa el cumplimiento de la información histórica. Si bien la norma exige que al menos estén los últimos dos años, la FUGA cuenta con información de ejecución prespuestal desde 2012. La información de la ejecición del mes de mayo, se encuentra en revisión y validación para su respectiva publicación en la web.
Se reconoce como positiva la buena práctica de publicación de los datos de ejecución presupuestal en dato abierto y pdf lo que aporta al control social. </t>
  </si>
  <si>
    <t xml:space="preserve">Se evidencia el cargue de los certificados de rendición de cuentas fiscales hasta marzo 2021. De acuerdo con la fecha (6 de mayo), se da por cumplida. Se recomienda hacer la solicitud de publicación de abril  a la brevedad para evitar incumplimientos. </t>
  </si>
  <si>
    <t xml:space="preserve">La información publicada incluye el teléfono de contacto y el correo electrónico (https://www.fuga.gov.co/transparencia/ubicacion-sedes-dependencias), información que se registra para cada una de las sedes y que también esta disponible desde el pie de página. </t>
  </si>
  <si>
    <t xml:space="preserve">Se valida lo normado conforme lo publicado en la página web de la entidad
La información también esta disponible desde el pie de página
</t>
  </si>
  <si>
    <t xml:space="preserve">Se verifica el enlace y se identifica la publicación de los siguientes enlaces:
*Esquema de publicación de información: rediracciona a página de esquema de publicación ---&gt; 22 de octubre 2020
*Registro de activos de información: 30 de octubre 2020
*Indice de información clasificada y reservada:  30 de octubre 2020
De igual manera, se tiene un enlace vinvulado a Datos Abiertos Colombia: https://www.datos.gov.co/browse?q=fundacion%20gilberto%20alzate%20avenda%C3%B1o&amp;sortBy=relevance
Con lo anterior se cumple con el requerimiento mínimo. 
Se está cumpliendo con el enlace a datos abiertos en la página principal en el pie de página. 
Se identifican 7 registros de datos abiertos en el portal de datos abiertos entre ellos los que están publicados en la página de la FUGA y que son obligatorios. Es decir que el requerimiento mínimo se cumple. Sin embargo,  se evidencia que en 2020 no se han realizado actualizaciones y en el portal de datos abiertos no se encuentra la misma información que en la página web. Se recomienda actualizar y unificar la información en los dos sitios web. </t>
  </si>
  <si>
    <t>De acuerdo a la verificación realizada a la información publicada, se evidencia que la entidad ha dispuesto de la información tanto de funcionarios (Directorio Funcionarios 20210) como de contratistas (Directorio Contratistas FUGA 2021) en datos abiertos y con las características establecidas en el criterio evaluado, así como el enlace directo al Directorio de Sideap (https://sideap.serviciocivil.gov.co/sideap/publico/directorio/buscar.xhtml;jsessionid=ecb26b6bbeccd13b6ba4150f6c8d?cid=1&amp;jfwid=ecb26b6bbeccd13b6ba4150f6c8d:0)</t>
  </si>
  <si>
    <t>De acuerdo a la verificación realizada a la información publicada y conforme lo indica la OAP se evidencia que se  dispone de la información solicitada.</t>
  </si>
  <si>
    <t>Se evidencia que la información publicada en el documento Normograma - FUGA -  Febrero 2021, se encuentra organizada y la prioridad en el registro de las normas se da sobre la fecha de expedición de éstas.
Teniendo en cuenta que en las diferentes hojas que componen el documento Excel se encuentran filtradas, se cumple con lo establecido en el criterio evaluado.</t>
  </si>
  <si>
    <t xml:space="preserve">De acuerdo a la verificación realizada a la información publicada y conforme lo indica la OAP se evidencia que se  dispone de la información solicitada.
</t>
  </si>
  <si>
    <t>Los documentos publicados se encuentran en datos abiertos.</t>
  </si>
  <si>
    <t>Se evidencia que los documentos publicados incorporan el campo Idioma y se encuentra debidamente diligenciado</t>
  </si>
  <si>
    <t>Se evidencia que los documentos publicados incorporan el campo Medio de Conservación y se encuentra debidamente diligenciado</t>
  </si>
  <si>
    <t>Se evidencia que los documentos publicados incorporan el campo Presentación de la Información (Formato) y se encuentra diligenciado</t>
  </si>
  <si>
    <t xml:space="preserve">De la verificación realizada en www.datos.gov.co., se evidencia que la información también se encuentra publicada en este sitio
</t>
  </si>
  <si>
    <t xml:space="preserve">De conformidad con la verificación realizada al documento publicado se observa que contiene cada uno de los campos identificados en los criterios evaluados y se encuentran debidamente diligenciados
</t>
  </si>
  <si>
    <t xml:space="preserve">De conformidad con la verificación realizada al documento publicado se observa que contiene cada uno de los campos identificados en los criterios evaluados y se encuentran debidamente diligenciados
</t>
  </si>
  <si>
    <r>
      <t xml:space="preserve">Aunado a lo indicado por la OAP, y teniendo en cuenta que el registro corresponde a la misma fecha de corte (2019) avaluada en seguimientos anteriores de la OCI, se mantiene lo observado respecto a: </t>
    </r>
    <r>
      <rPr>
        <i/>
        <sz val="12"/>
        <color rgb="FF000000"/>
        <rFont val="Calibri"/>
        <family val="2"/>
        <scheme val="minor"/>
      </rPr>
      <t>"El documento publicado establece los vínculos con la información a la cual se puede acceder actualmente que incluye en la mayoría de los casos registros históricos de vigencias anteriores;  sin embargo no se identifica de manera clara si además de la información allí dispuesta existen otros documentos o información que alguna vez se haya publicado y que ya no este visible a la ciudadanía, el cual es objetivo principal del Registro de Publicaciones"</t>
    </r>
  </si>
  <si>
    <t xml:space="preserve">De acuerdo a la verificación realizada a la información publicada y conforme lo indica la OAP se evidencia que se  dispone de la información solicitada.
La información publicada  cuenta con la descripción de los lineamientos de participación </t>
  </si>
  <si>
    <t xml:space="preserve">De acuerdo a la verificación realizada a la información publicada y conforme lo indica la OAP,  se evidencia que se  dispone de información adicional relevante para la ciudadanía en general, con lo cual se aplica de manera general el principio de máxima publicidad.
</t>
  </si>
  <si>
    <t>De acuerdo a la verificación realizada a la información publicada y conforme lo indica la OAP, se evidencia que se  dispone de la información solicitada.</t>
  </si>
  <si>
    <t>De acuerdo a la verificación realizada a la información publicada y conforme lo indica la OAP,  se evidencia que se  dispone de la información solicitada.</t>
  </si>
  <si>
    <r>
      <t>De acuerdo a la verificación realizada a la información publicada y conforme lo indica la OAP se evidencia que se  dispone de la información mínima solicitada.</t>
    </r>
    <r>
      <rPr>
        <sz val="12"/>
        <color rgb="FF000000"/>
        <rFont val="Calibri"/>
        <family val="2"/>
        <scheme val="minor"/>
      </rPr>
      <t xml:space="preserve">
</t>
    </r>
  </si>
  <si>
    <t xml:space="preserve">Se identifica la publicación de los Planes Anticorrupción y Atención al Ciudadano  desde la vigencia 2013.
Para el caso particular del alcance del presente seguimiento se evidencian publicados los siguientes documentos:
 * Plan Anticorrupción y Atención al Ciudadano FUGA 2021
 *  Mapa de Riesgos de Corrupción FUGA V3 - 2021
Información publicada en datos abiertos.
Se precisa que el Plan Anticorrupción recoge los componentes evaluados en el presente criterio (Plan de Rendición de Cuentas, Plan de Servicio al Ciudadano, Plan Antitrámites y PAAC), con lo cual se da cumplimiento a lo normado
</t>
  </si>
  <si>
    <t>De acuerdo a la verificación realizada a la información publicada y conforme lo indica la OAP se evidencia que si bien se dispone de información el cumplimiento de lo normado, la misma no se encuentra actualizada.</t>
  </si>
  <si>
    <t>De acuerdo a la verificación realizada a la información publicada, se evidencian los informes de enero a abril 2021, los cuales incluyen en su contenido, los criterios evaluados en esta subcategoría</t>
  </si>
  <si>
    <r>
      <t xml:space="preserve">El link redirecciona a la información de Puntos de Atención y Defensor del Ciudadano en el cual se publica los medios a través de los cuales la ciudadanía puede interponer sus denuncias, 
</t>
    </r>
    <r>
      <rPr>
        <sz val="12"/>
        <color theme="1"/>
        <rFont val="Calibri"/>
        <family val="2"/>
        <scheme val="minor"/>
      </rPr>
      <t xml:space="preserve">
Adicionalmente se observa que se incluyeron los mecanismos para comunicar una irregularidad ante los entes que ejercen control.</t>
    </r>
    <r>
      <rPr>
        <sz val="12"/>
        <color rgb="FF000000"/>
        <rFont val="Calibri"/>
        <family val="2"/>
        <scheme val="minor"/>
      </rPr>
      <t xml:space="preserve">
</t>
    </r>
  </si>
  <si>
    <t>I CUATRIMESTRE 2021</t>
  </si>
  <si>
    <t>III CUATRIMESTRE 2020</t>
  </si>
  <si>
    <t>II CUATRIMESTRE 2020</t>
  </si>
  <si>
    <t>I CUATRIMESTRE 2020</t>
  </si>
  <si>
    <t>I CUATRIM 2021</t>
  </si>
  <si>
    <t>III CUATRIM 2020</t>
  </si>
  <si>
    <t>II CUATRIM 2020</t>
  </si>
  <si>
    <t>I CUATRIM 2020</t>
  </si>
  <si>
    <t>92.50%</t>
  </si>
  <si>
    <t xml:space="preserve">Aunado a lo observado por la OAP y como ha venido recomendando la OCI en  seguimientos anteriores,  es importante que  la información relacionada con la entidad y su quehacer dirigida a esta población,  se publique con contenidos didácticos, conforme lo descrito en el criterio evaluado.
</t>
  </si>
  <si>
    <r>
      <t xml:space="preserve">De acuerdo a la verificación realizada a la información publicada y conforme lo indica la OAP se evidencia que se  dispone de la información  solicitada.
</t>
    </r>
    <r>
      <rPr>
        <sz val="12"/>
        <color rgb="FFFF0000"/>
        <rFont val="Calibri"/>
        <family val="2"/>
        <scheme val="minor"/>
      </rPr>
      <t xml:space="preserve">
</t>
    </r>
    <r>
      <rPr>
        <sz val="12"/>
        <color theme="1"/>
        <rFont val="Calibri"/>
        <family val="2"/>
        <scheme val="minor"/>
      </rPr>
      <t>Si bien se cumple el criterio se observa la siguiente oportunidad de mejora:
* CO-MN-02 Manual Identidad Bronx V2 no corresponde a la versión publicada en la intranet (1)</t>
    </r>
    <r>
      <rPr>
        <sz val="12"/>
        <color rgb="FFFF0000"/>
        <rFont val="Calibri"/>
        <family val="2"/>
        <scheme val="minor"/>
      </rPr>
      <t xml:space="preserve">
</t>
    </r>
  </si>
  <si>
    <t xml:space="preserve">Como complemento a lo registrado  por la OAP en su ejercicio de seguimiento se observa un  link a través de los cuales se invita a la ciudadanía participar en los espacios abiertos por el distrito, en este tema:
* Conoce, Propone y Prioriza
* Yo Participo
</t>
  </si>
  <si>
    <t xml:space="preserve">De acuerdo a la verificación realizada a la información publicada y conforme lo indica la OAP se evidencia que se presentan oportunidades de mejora relacionadas con la actualización de los documentos publicados.
</t>
  </si>
  <si>
    <r>
      <t xml:space="preserve">De acuerdo a la verificación realizada a la información publicada y conforme lo indica la OAP se evidencia que se  dispone de la información solicitada en la página web de la entidad, no obstante no se evidencia la publicación de estos documentos en la pagina de datos abiertos (datos.gov.co).
</t>
    </r>
    <r>
      <rPr>
        <sz val="12"/>
        <color rgb="FFFF0000"/>
        <rFont val="Calibri"/>
        <family val="2"/>
        <scheme val="minor"/>
      </rPr>
      <t xml:space="preserve">
</t>
    </r>
  </si>
  <si>
    <t>Se evidencia que los documentos publicados incorporan el campo Categoría; no obstante se mantiene lo observado en seguimientos anteriores respecto a que si bien se incluye el campo, no se diligencia o registra información en el mismo</t>
  </si>
  <si>
    <t>Se evidencia que los documentos publicados incorporan el campo Descripción; no obstante se mantiene lo observado en seguimientos anteriores respecto a que si bien se incluye el campo, no se diligencia o registra información en el mismo</t>
  </si>
  <si>
    <t xml:space="preserve">Si bien la información puede ser consultada en la pagina web de la entidad, no esta disponible en la pagina datos.gov.co
</t>
  </si>
  <si>
    <t xml:space="preserve">De la consulta realizada a la pagina web de la entidad se observa la publicación de esta información con corte octubre de 2020, sin embargo en la consulta realizada a la pagina  datos.gov.co se evidencia la publicación del índice Información Clasificada y Reservada FUGA con fecha de última actualización 31/12/2019
</t>
  </si>
  <si>
    <r>
      <t>De acuerdo a la verificación realizada a la información publicada y conforme lo indica la OAP se evidencia que se  dispone de la información solicitada. Se observa adicionalmente la publicación del acto administrativo a través del cual se adopta este instrumento (Resolución 096 de 2017)</t>
    </r>
    <r>
      <rPr>
        <sz val="12"/>
        <color rgb="FFFF0000"/>
        <rFont val="Calibri"/>
        <family val="2"/>
        <scheme val="minor"/>
      </rPr>
      <t xml:space="preserve">
</t>
    </r>
  </si>
  <si>
    <t xml:space="preserve">De acuerdo a la verificación realizada a la información publicada y conforme lo indica la OAP se evidencia que se  dispone de la información solicitada. 
Se observa adicionalmente la publicación del acto administrativo a través del cual se adopta este instrumento (Resolución 096 de 2017), sin embargo no se evidencia la publicación de  los actos administrativos a través de los cuales se realizan las diferentes actualizaciones publicadas.
</t>
  </si>
  <si>
    <t>De acuerdo a la verificación de la información publicada y aunado a lo indicado por la OAP; se mantiene lo observado en seguimientos anteriores, relacionado con  que la información dispuesta en esta subcategoría no es la misma a la publicada en la subcategoría 10.5 Programa de Gestión Documental, nuevamente se observa que los documentos publicados no identifican la versión y fecha de actualización.</t>
  </si>
  <si>
    <t>Seguimiento 
I Cuatrimestre 2021
Observación OCI</t>
  </si>
  <si>
    <t>Se evidencia que la información mínima requerida se encuentra publicada  en datos abiertos 
Se observa el enlace al pie de pagina al sitio web  https://www.datos.gov.co/
Nuevamente se observa que si bien se cumple con la información mínima requerida, no se cumple con la periodicidad de actualización establecida en el Esquema de Publicación de Información vigente, en el cual se indica que debe llevarse a cabo de manera semestral. El histórico de publicaciones corresponde a:
* Índice de información Clasificada y Reservada - 30 Octubre 2020
* Índice información clasificada y reservada - 31 / Agosto / 2019
* Índice información clasificada y reservada - 31 / Julio / 2018
* Activos de Información Documentos y archivos - 30 Octubre 2020
* Activos de Información Biblioteca - 30 Octubre 2020
* Activos de Información Obras de Arte - 30 Octubre 2020
* Activos información: Software, hardware y servicios - Octubre / 2020</t>
  </si>
  <si>
    <t>Aunado a lo expuesto por la OAP, de la verificación realizada a la información publicada se evidencia que las publicaciones de la entidad se encuentran organizadas cronológicamente y permiten el acceso a los documentos en PDF. (https://www.fuga.gov.co/transparencia/publicaciones-fuga)
Conforme lo anterior se evidencia el cumplimiento de lo normado</t>
  </si>
  <si>
    <t>De acuerdo a la verificación realizada a la información publicada y conforme lo indica la OAP se evidencia que se  dispone de la información solicitada.
Se acoge la recomendación de la OAP respecto a implementar un buscador de términos que permita facilitar el acceso de la información de manera mas directa.</t>
  </si>
  <si>
    <t>De acuerdo a la verificación realizada a la información publicada y conforme lo indica la OAP se evidencia que se  dispone de la información solicitada.
Se acoge la recomendación de la OAP respecto a mantener actualizada la información aquí publicada</t>
  </si>
  <si>
    <t>Conforme lo indica la OAP y de acuerdo a la verificación realizada a la información publicada así como al consecutivo de la serie  Resoluciones en el gestor documental ORFEO, se evidencia que se  dispone de la información solicitada.</t>
  </si>
  <si>
    <t xml:space="preserve">De acuerdo a la verificación realizada a la información publicada en la web  así como en la intranet de la entidad, se evidencia que se  dispone de la información solicitada; no obstante se observan las siguientes oportunidades de mejora relacionada con la coherencia de la información publicada en web e intranet:
* GE-PD-04 Procedimiento Seguimiento a la implementación y sostenibilidad de la ley de transparencia : en la web esta publicada la versión 2 no obstante en la intranet la versión 3 
* GE-PD-05 Procedimiento formulación, seguimiento y modificación al plan anual de adquisiciones: en la web esta publicada la versión 3 no obstante en la intranet no se encuentra este documento. En su lugar se observa el documento PN-PD-05 Procedimiento formulación, seguimiento y modificación al plan anual de adquisiciones V4, 26042021.
* GS-PD-05 Procedimiento de Incidentes y accidentes laborales: En la web se encuentra publicada la versión 2, sin embargo en la intranet la versión corresponde a la 1
* GM-PD-04 Procedimiento Control de documentos del sistema de gestión: En la web se encuentra publicada la versión 5, sin embargo en la intranet la versión corresponde a la 4
*  GF-PD-03 Procedimiento Gestión Presupuestal y GF-PD-05 Procedimiento Gestión de Pagos: En la web se encuentra publicada la versión 4, sin embargo en la intranet la versión corresponde a la 5
</t>
  </si>
  <si>
    <t>De acuerdo a la verificación realizada a la información publicada y conforme lo indica la OAP se evidencia que se  dispone de la información solicitada.
De la verificación realizada a los vínculos a las paginas indicadas en este aparte, no se pudo acceder a las páginas del IDPC, la Media Torta  y la Cinemateca (Verificación realizada el 10/05/2021)
Se acoge la recomendación de la OAP respecto a mantener actualizada la información aquí publicada</t>
  </si>
  <si>
    <t xml:space="preserve">Aunado a lo expuesto por la OAP, se evidencia que no se encuentran publicadas  Resoluciones  que por su contenido podrían ser de interés de la comunidad y  ser incluidas dentro de la información presentada en este ítem:
* Resolución 014  y 15 por medio de la cual se ordena la apertura de las convocatorias del programa distrital de estímulos - FUGA 2021
* Resolución 035 por medio de la cual se adopta la actualización de la plataforma estratégica de la entidad.
</t>
  </si>
  <si>
    <t xml:space="preserve">Si bien se observa la publicación de los decretos a través de los cuales se asigna el presupuesto para la entidad de las vigencias 2016 hasta 2020 y el documento Excel donde se evidencia el presupuesto asignado para el 2021, no se encuentra publicado el decreto de asignación de presupuesto para la  actual vigencia (Decreto 328 del 29/12/2020) 
</t>
  </si>
  <si>
    <r>
      <t xml:space="preserve">Se evidencia en el subtítulo </t>
    </r>
    <r>
      <rPr>
        <b/>
        <sz val="12"/>
        <color rgb="FF000000"/>
        <rFont val="Calibri"/>
        <family val="2"/>
        <scheme val="minor"/>
      </rPr>
      <t>Matriz de indicadores de gestión por proceso</t>
    </r>
    <r>
      <rPr>
        <sz val="12"/>
        <color rgb="FF000000"/>
        <rFont val="Calibri"/>
        <family val="2"/>
        <scheme val="minor"/>
      </rPr>
      <t xml:space="preserve">,  la publicación del documento: </t>
    </r>
    <r>
      <rPr>
        <i/>
        <sz val="12"/>
        <color rgb="FF000000"/>
        <rFont val="Calibri"/>
        <family val="2"/>
        <scheme val="minor"/>
      </rPr>
      <t xml:space="preserve">Matriz consolidada indicadores por proceso -  Marzo 2021
</t>
    </r>
    <r>
      <rPr>
        <sz val="12"/>
        <color rgb="FF000000"/>
        <rFont val="Calibri"/>
        <family val="2"/>
        <scheme val="minor"/>
      </rPr>
      <t xml:space="preserve">
Respecto al subtítulo Indicadores, Productos, Metas y Resultados - PMR, se evidencia la publicación mensual de los indicadores de productos y los indicadores de objetivos con su correspondiente avance. </t>
    </r>
  </si>
  <si>
    <r>
      <t xml:space="preserve">Se evidencia que  en el periodo evaluado no se tienen publicados informes presentados conforme el criterio establecido;  no obstante, de la verificación realizada al gestor documental  ORFEO (Dependencia 230-  Gestión Documental  - Serie Consecutivo de Comunicaciones Oficiales - Subserie Consecutivo de comunicaciones oficiales enviadas  Año 2021, se evidencia entre otros los siguientes informes presentados  en este periodo:
*  20211000000471 de fecha 14/01/2021: Informe detallado de la oferta institucional, entre otros, solicitado por un Concejal
*  20211200001431 de fecha 01/02/2021:  Informe vigencias futuras solicitada por la Comisión Tercera Permanente de Hacienda y Crédito Público del Concejo de Bogotá
* 20212700002691 de fecha 22/02/2021: Informe actualización información medidas y acciones de austeridad en el gasto publico vigencia 2020 solicitado por el Concejo de Bogotá
Adicionalmente en este link se esta vinculando la información de ejecuciones presupuestales, no obstante no es claro como se esta presentado esta información al Concejo o a través de que medio se esta allegando la información, situación que ya había sido presentada por la OCI en seguimientos anteriores.
</t>
    </r>
    <r>
      <rPr>
        <sz val="12"/>
        <rFont val="Calibri"/>
        <family val="2"/>
        <scheme val="minor"/>
      </rPr>
      <t xml:space="preserve">
</t>
    </r>
  </si>
  <si>
    <t xml:space="preserve">Conforme la información publicada y en concordancia con lo observado por la OAP en su ejercicio de seguimiento y el resultado de la Auditoria realizada por la OCI en el mes de junio de 2020 al proceso de Atención al Ciudadano, se reiteran las oportunidades de mejora relacionadas con la organización, actualización y articulación con la información registrada en el SUIT, entre otros aspectos; que aun no han sido subsanadas en esta categoría.
</t>
  </si>
  <si>
    <t>De acuerdo a lo expuesto por la OAP, así como del resultado de la verificación realizada  a la información publicada en la página web de la entidad (https://www.fuga.gov.co/), se observa que se cumple con el criterio evaluado.</t>
  </si>
  <si>
    <t>De acuerdo a lo expuesto por la OAP, así como del resultado de la verificación realizada  a la información publicada en la página web de la entidad (https://www.fuga.gov.co/transparencia/atencion-defensor-ciudadano), se observa que se cumple con el criterio evaluado.
Información disponible también desde el pie de página</t>
  </si>
  <si>
    <t xml:space="preserve">De acuerdo a lo expuesto por la OAP, así como del resultado de la verificación realizada  a la información publicada en la página web de la entidad (https://www.fuga.gov.co/transparencia/atencion-defensor-ciudadano), se observa que se cumple con el criterio evaluado.
De evidencia de manera adicional que se incluye dentro de la información publicada, los tiempos de respuesta determinados por Ley para atender las diferentes peticiones.
</t>
  </si>
  <si>
    <t>De acuerdo a lo expuesto por la OAP, así como del resultado de la verificación realizada  a la información publicada en la página web de la entidad (https://www.fuga.gov.co/transparencia/ubicacion-sedes-dependencias), se observa que se cumple con el criterio evaluado.
Información disponible también desde el pie de página</t>
  </si>
  <si>
    <t xml:space="preserve">De acuerdo a lo expuesto por la OAP, así como del resultado de la verificación realizada  a la información publicada en la página web de la entidad (https://www.fuga.gov.co/transparencia/ubicacion-sedes-dependencias), se observa que se cumple con el criterio evaluado.
Información disponible también desde el pie de página
</t>
  </si>
  <si>
    <t>De acuerdo a lo expuesto por la OAP, así como del resultado de la verificación realizada  a la información publicada en la página web de la entidad (https://www.fuga.gov.co/transparencia), se observa que se cumple con el criterio evaluado.</t>
  </si>
  <si>
    <t>De acuerdo a lo expuesto por la OAP, así como del resultado de la verificación realizada r a la información publicada en la página web de la entidad (https://www.fuga.gov.co/transparencia), se observa que se cumple con el criterio evaluado.</t>
  </si>
  <si>
    <t>De acuerdo a lo expuesto por la OAP, así como del resultado de la verificación realizada  a la información publicada en la página web de la entidad (https://www.fuga.gov.co/transparencia/atencion-defensor-ciudadano), se observa que se cumple con el criterio evaluado.</t>
  </si>
  <si>
    <t xml:space="preserve">De acuerdo a la verificación realizada a la información publicada y lo expuesto por  la OAP,  se mantienen lo observado  por la OCI en seguimientos anteriores:
* No se evidencia el establecimiento de un procedimiento para evitar el incumplimiento de la norma conforme lo establece el criterio
* La información no se encuentra actualizada respecto al estado del concurso.
Así mismo es importante revisar la coherencia de la calificación dada por la segunda línea de defensa con el seguimiento hecho.
</t>
  </si>
  <si>
    <t>Aunado a lo expuesto por la OAP, se evidencia que no se encuentran publicadas  Resoluciones  que por su contenido podrían ser de interés de la comunidad y  ser incluidas dentro de la información presentada en este ítem:
* Resolución 014  y 15 por medio de la cual se ordena la apertura de las convocatorias del programa distrital de estímulos - FUGA 2021
* Resolución 035 por medio de la cual se adopta la actualización de la plataforma estratégica de la entidad.
Se mantiene lo evidenciado en el seguimiento anterior, donde se observó que en la vigencia 2020 sólo se observa la publicación de la circular externa 006 tal como lo referencia la OAP, sin embargo de la verificación realizada a las resoluciones publicadas en ORFEO se observo:
* Resolución 074 - "Por la cual se suspenden los términos en los procedimientos administrativos de índole sancionatorios contractuales que cursan en la Fundación Gilberto Álzate Avendaño”
* Resolución 126 - Por medio de la cual se reanudan los términos procesales de las actividades de carácter disciplinarios que cursan en la Fundación Gilberto Álzate Avendaño
* Resolución 158 - Por medio de la cual se reanudan los términos en los procedimientos administrativos de índole sancionatorios contractuales que cursan en la Fundación Gilberto Álzate Avendaño</t>
  </si>
  <si>
    <r>
      <t xml:space="preserve">En esta subcategoría se observa el acceso a la siguiente información:
</t>
    </r>
    <r>
      <rPr>
        <b/>
        <sz val="12"/>
        <rFont val="Calibri"/>
        <family val="2"/>
        <scheme val="minor"/>
      </rPr>
      <t xml:space="preserve">   Plan de Acción institucional</t>
    </r>
    <r>
      <rPr>
        <sz val="12"/>
        <rFont val="Calibri"/>
        <family val="2"/>
        <scheme val="minor"/>
      </rPr>
      <t xml:space="preserve">
   * Plan de acción Institucional UNCSAB 2020-2024
   * Plan de Acción 2021
               PAI Plan de Acción Institucional FUGA 2021
   </t>
    </r>
    <r>
      <rPr>
        <b/>
        <sz val="12"/>
        <rFont val="Calibri"/>
        <family val="2"/>
        <scheme val="minor"/>
      </rPr>
      <t xml:space="preserve"> Plan de Acción por dependencias</t>
    </r>
    <r>
      <rPr>
        <sz val="12"/>
        <rFont val="Calibri"/>
        <family val="2"/>
        <scheme val="minor"/>
      </rPr>
      <t xml:space="preserve"> (No se evidencia la información de la vigencia 2021)
    </t>
    </r>
    <r>
      <rPr>
        <b/>
        <sz val="12"/>
        <rFont val="Calibri"/>
        <family val="2"/>
        <scheme val="minor"/>
      </rPr>
      <t>Plan anual de Adquisiciones</t>
    </r>
    <r>
      <rPr>
        <sz val="12"/>
        <rFont val="Calibri"/>
        <family val="2"/>
        <scheme val="minor"/>
      </rPr>
      <t xml:space="preserve">
        Versión 7 Plan Anual de Adquisiciones - 21/Abril/2021
        Versión 6 Plan Anual de Adquisiciones - 16/Marzo/2021
        Versión 5 Plan Anual de Adquisiciones - 25/Febrero/2021
        Versión 4 Plan Anual de Adquisiciones - 4/Febrero/2021
        Versión 3 Plan Anual de Adquisiciones - 1/Febrero/2021
        Versión 2 Plan Anual de Adquisiciones - 14/Enero/2021
        Versión 1 Plan Anual de Adquisiciones - 04/Enero/2021
</t>
    </r>
    <r>
      <rPr>
        <b/>
        <sz val="12"/>
        <rFont val="Calibri"/>
        <family val="2"/>
        <scheme val="minor"/>
      </rPr>
      <t xml:space="preserve"> 
</t>
    </r>
    <r>
      <rPr>
        <sz val="12"/>
        <rFont val="Calibri"/>
        <family val="2"/>
        <scheme val="minor"/>
      </rPr>
      <t xml:space="preserve">De lo observado por el equipo auditor en el documento publicado PAI Plan de Acción Institucional FUGA 2021, se evidencia que en la hoja Plataforma Estratégica se incorporan los aspectos relacionados con objetivos, estrategias, proyectos, metas,  programas, responsables (Dependencias que contribuyen) ; de igual manera en la hoja Plan de acción 2021, se identifica el presupuesto programado para la vigencia de acuerdo al proyecto de inversión o de funcionamiento.
Información que en su conjunto con la demás información publicada, contiene cada uno de los criterios dispuestos en los criterios evaluados.
</t>
    </r>
    <r>
      <rPr>
        <sz val="12"/>
        <color rgb="FFFF0000"/>
        <rFont val="Calibri"/>
        <family val="2"/>
        <scheme val="minor"/>
      </rPr>
      <t/>
    </r>
  </si>
  <si>
    <t xml:space="preserve">De acuerdo a la verificación realizada a la información publicada y conforme lo indica la OAP se evidencia que se  dispone de la información solicitada respecto a los informes de empalme de cambio de administración; no obstante, no se encuentra publicado el Informe de Gestión de la exdirectora (Radicado en ORFEO 20212300001412 de fecha 07/02/2021) 
</t>
  </si>
  <si>
    <t xml:space="preserve">De la verificación aleatoria realizada por la OCI a 29  procesos contractuales en ejecución en el periodo evaluado se evidencian las siguientes oportunidades de mejora:
* FUGA-CD-04-2021: El proceso contractual registrado en Secop II no permite el acceso al detalle del contrato, por lo cual no es posible llevar a cabo la validación de la información de pagos publicada; en ORFEO se observa el trámite de dos cuentas de cobro en marzo.
* FUGA-CD-25-2021: Se registran en Secop II dos pagos, no obstante en ORFEO se registran tres pagos durante el periodo evaluado, por lo tanto no hay coherencia.
* FUGA-CD-40-2021:  Se registra en Secop II un pago, no obstante en ORFEO se registran dos pagos durante el periodo evaluado, por lo tanto no hay coherencia. (Aunque no hace parte del periodo evaluado tampoco hay coherencia para el pago de mayo)
</t>
  </si>
  <si>
    <t>De la verificación realizada a la información publicada en el sitio https://www.datos.gov.co/browse?q=fundaci%C3%B3n%20gilberto%20alzate&amp;sortBy=relevance, se observa:
* Índice Información Clasificada y Reservada FUGA
La información publicada en el sitio datos.gov.co no es coherente con la publicada en la página web, en los siguientes casos: 
* No se encuentra publicado el Esquema de Publicación de información ni el Registro de activos de información. Sobre este particular la OAP a través de correo electrónico de fecha 13/05/2021, precisa que la entidad se encuentra gestionando la accesibilidad de esta información, por cuanto si bien esta registrada en datos.gov.co, no es de acceso público, se encuentra en subsanacion de errores de metadatos y a la espera de la aprobación de Gobierno Abierto.
* El índice de información clasificada y reservada tiene como última fecha de actualización el 31/12/2019, sin embargo en la página web este informe corresponde a la de octubre de 2020.</t>
  </si>
  <si>
    <r>
      <t>A pesar de que en seguimientos anteriores se observó la publicación de la información requerida en este criterio; de la verificación realizada en www.datos.gov.co. se evidencia que actualmente la información no se encuentra publicada.
No obstante y como resultado de la socialización del informe preliminar a los procesos evaluados, la OAP realizada la siguiente precisión:
"..</t>
    </r>
    <r>
      <rPr>
        <i/>
        <sz val="12"/>
        <color theme="1"/>
        <rFont val="Calibri"/>
        <family val="2"/>
        <scheme val="minor"/>
      </rPr>
      <t>. la entidad si tiene publicados datos abiertos 2020 en el portal datos abiertos gobierno, sólo que por un control por parte de este Portal, en el que se identificaron errores en los metadatos, los conjuntos de datos quedaron clasificados como privados en borrador hasta finalizar su ajuste eliminando los errores identificados. Esta situación, hace que los datos abiertos 2020 no sean visibles al público. 
Se han hecho ajustes a los datos abiertos con el equipo de sistemas y en este momento está pendiente la aprobación por parte de Gobierno Abierto del primer conjunto de activos de información de hardware y software ajustado (Este proceso de control para publicación es nuevo en Datos Gobierno en 2021).</t>
    </r>
    <r>
      <rPr>
        <sz val="12"/>
        <color theme="1"/>
        <rFont val="Calibri"/>
        <family val="2"/>
        <scheme val="minor"/>
      </rPr>
      <t xml:space="preserve"> "
Conforme lo anterior y teniendo en cuenta que si bien la información no es de acceso publica, la entidad se encuentra gestionando la accesibilidad de la misma de acuerdo a los lineamientos de datos.gov.co, por lo cual se cumple de manera parcial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</si>
</sst>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5" x14ac:knownFonts="1">
    <font>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color rgb="FF000000"/>
      <name val="Calibri"/>
      <family val="2"/>
      <scheme val="minor"/>
    </font>
    <font>
      <sz val="10"/>
      <name val="Calibri"/>
      <family val="2"/>
      <scheme val="minor"/>
    </font>
    <font>
      <sz val="10"/>
      <color theme="1"/>
      <name val="Calibri"/>
      <family val="2"/>
    </font>
    <font>
      <sz val="10"/>
      <color rgb="FF0070C0"/>
      <name val="Calibri"/>
      <family val="2"/>
      <scheme val="minor"/>
    </font>
    <font>
      <sz val="10"/>
      <color rgb="FFFF0000"/>
      <name val="Calibri"/>
      <family val="2"/>
      <scheme val="minor"/>
    </font>
    <font>
      <b/>
      <sz val="10"/>
      <color rgb="FFFF0000"/>
      <name val="Calibri"/>
      <family val="2"/>
      <scheme val="minor"/>
    </font>
    <font>
      <u/>
      <sz val="10"/>
      <color rgb="FF000000"/>
      <name val="Calibri"/>
      <family val="2"/>
      <scheme val="minor"/>
    </font>
    <font>
      <u/>
      <sz val="11"/>
      <color theme="10"/>
      <name val="Calibri"/>
      <family val="2"/>
    </font>
    <font>
      <sz val="11"/>
      <color rgb="FF000000"/>
      <name val="Calibri"/>
      <family val="2"/>
      <charset val="1"/>
    </font>
    <font>
      <sz val="12"/>
      <color rgb="FF000000"/>
      <name val="Calibri"/>
      <family val="2"/>
      <charset val="1"/>
    </font>
    <font>
      <b/>
      <sz val="12"/>
      <color rgb="FF000000"/>
      <name val="Calibri"/>
      <family val="2"/>
      <charset val="1"/>
    </font>
    <font>
      <sz val="10"/>
      <color rgb="FF00B050"/>
      <name val="Calibri"/>
      <family val="2"/>
      <scheme val="minor"/>
    </font>
    <font>
      <sz val="11"/>
      <color theme="1"/>
      <name val="Calibri"/>
      <family val="2"/>
      <scheme val="minor"/>
    </font>
    <font>
      <b/>
      <sz val="14"/>
      <name val="Calibri"/>
      <family val="2"/>
    </font>
    <font>
      <b/>
      <sz val="12"/>
      <name val="Calibri"/>
      <family val="2"/>
      <scheme val="minor"/>
    </font>
    <font>
      <sz val="12"/>
      <name val="Calibri"/>
      <family val="2"/>
      <scheme val="minor"/>
    </font>
    <font>
      <sz val="12"/>
      <color theme="1"/>
      <name val="Calibri"/>
      <family val="2"/>
      <scheme val="minor"/>
    </font>
    <font>
      <b/>
      <sz val="12"/>
      <color rgb="FF000000"/>
      <name val="Calibri"/>
      <family val="2"/>
      <scheme val="minor"/>
    </font>
    <font>
      <sz val="12"/>
      <color rgb="FF000000"/>
      <name val="Calibri"/>
      <family val="2"/>
      <scheme val="minor"/>
    </font>
    <font>
      <sz val="14"/>
      <name val="Calibri"/>
      <family val="2"/>
      <scheme val="minor"/>
    </font>
    <font>
      <b/>
      <sz val="14"/>
      <name val="Calibri"/>
      <family val="2"/>
      <scheme val="minor"/>
    </font>
    <font>
      <u/>
      <sz val="14"/>
      <name val="Calibri"/>
      <family val="2"/>
      <scheme val="minor"/>
    </font>
    <font>
      <b/>
      <sz val="20"/>
      <color theme="1"/>
      <name val="Calibri"/>
      <family val="2"/>
      <scheme val="minor"/>
    </font>
    <font>
      <i/>
      <sz val="20"/>
      <color indexed="8"/>
      <name val="Calibri"/>
      <family val="2"/>
    </font>
    <font>
      <b/>
      <i/>
      <sz val="20"/>
      <color indexed="8"/>
      <name val="Calibri"/>
      <family val="2"/>
    </font>
    <font>
      <b/>
      <sz val="20"/>
      <color indexed="8"/>
      <name val="Calibri"/>
      <family val="2"/>
    </font>
    <font>
      <sz val="20"/>
      <color theme="1"/>
      <name val="Calibri"/>
      <family val="2"/>
      <scheme val="minor"/>
    </font>
    <font>
      <sz val="22"/>
      <color theme="1"/>
      <name val="Calibri"/>
      <family val="2"/>
      <scheme val="minor"/>
    </font>
    <font>
      <b/>
      <sz val="14"/>
      <name val="Calibri"/>
      <family val="2"/>
      <charset val="1"/>
    </font>
    <font>
      <b/>
      <sz val="14"/>
      <name val="Calibri"/>
      <family val="2"/>
      <charset val="1"/>
      <scheme val="minor"/>
    </font>
    <font>
      <sz val="14"/>
      <name val="Calibri"/>
      <family val="2"/>
      <charset val="1"/>
    </font>
    <font>
      <b/>
      <sz val="11"/>
      <color theme="1"/>
      <name val="Calibri"/>
      <family val="2"/>
      <scheme val="minor"/>
    </font>
    <font>
      <b/>
      <sz val="18"/>
      <name val="Calibri"/>
      <family val="2"/>
      <charset val="1"/>
      <scheme val="minor"/>
    </font>
    <font>
      <b/>
      <sz val="14"/>
      <color theme="1"/>
      <name val="Calibri"/>
      <family val="2"/>
      <scheme val="minor"/>
    </font>
    <font>
      <b/>
      <u/>
      <sz val="14"/>
      <name val="Calibri"/>
      <family val="2"/>
      <scheme val="minor"/>
    </font>
    <font>
      <b/>
      <sz val="14"/>
      <color rgb="FF000000"/>
      <name val="Calibri"/>
      <family val="2"/>
      <scheme val="minor"/>
    </font>
    <font>
      <sz val="14"/>
      <color rgb="FF000000"/>
      <name val="Calibri"/>
      <family val="2"/>
      <scheme val="minor"/>
    </font>
    <font>
      <sz val="14"/>
      <color rgb="FF0070C0"/>
      <name val="Calibri"/>
      <family val="2"/>
      <scheme val="minor"/>
    </font>
    <font>
      <sz val="18"/>
      <color theme="1"/>
      <name val="Calibri"/>
      <family val="2"/>
      <scheme val="minor"/>
    </font>
    <font>
      <sz val="12"/>
      <name val="Calibri"/>
      <family val="2"/>
    </font>
    <font>
      <b/>
      <sz val="18"/>
      <name val="Calibri"/>
      <family val="2"/>
      <scheme val="minor"/>
    </font>
    <font>
      <b/>
      <sz val="18"/>
      <name val="Calibri"/>
      <family val="2"/>
    </font>
    <font>
      <sz val="18"/>
      <name val="Calibri"/>
      <family val="2"/>
      <scheme val="minor"/>
    </font>
    <font>
      <sz val="14"/>
      <name val="Calibri"/>
      <family val="2"/>
    </font>
    <font>
      <b/>
      <sz val="11"/>
      <color rgb="FF000000"/>
      <name val="Calibri"/>
      <family val="2"/>
      <scheme val="minor"/>
    </font>
    <font>
      <sz val="11"/>
      <color rgb="FF000000"/>
      <name val="Calibri"/>
      <family val="2"/>
      <scheme val="minor"/>
    </font>
    <font>
      <b/>
      <sz val="11"/>
      <name val="Calibri"/>
      <family val="2"/>
      <scheme val="minor"/>
    </font>
    <font>
      <sz val="10"/>
      <color theme="1"/>
      <name val="Arial"/>
      <family val="2"/>
    </font>
    <font>
      <b/>
      <sz val="10"/>
      <color theme="1"/>
      <name val="Arial"/>
      <family val="2"/>
    </font>
    <font>
      <sz val="10"/>
      <color theme="1"/>
      <name val="Times New Roman"/>
      <family val="1"/>
    </font>
    <font>
      <b/>
      <sz val="10"/>
      <color rgb="FF000000"/>
      <name val="Calibri"/>
      <family val="2"/>
    </font>
    <font>
      <b/>
      <sz val="10"/>
      <color rgb="FF000000"/>
      <name val="Arial"/>
      <family val="2"/>
    </font>
    <font>
      <sz val="10"/>
      <color rgb="FF000000"/>
      <name val="Arial"/>
      <family val="2"/>
    </font>
    <font>
      <i/>
      <sz val="12"/>
      <color rgb="FF000000"/>
      <name val="Calibri"/>
      <family val="2"/>
      <scheme val="minor"/>
    </font>
    <font>
      <sz val="12"/>
      <color rgb="FFFF0000"/>
      <name val="Calibri"/>
      <family val="2"/>
      <scheme val="minor"/>
    </font>
    <font>
      <sz val="9"/>
      <color indexed="81"/>
      <name val="Tahoma"/>
      <family val="2"/>
    </font>
    <font>
      <b/>
      <sz val="9"/>
      <color indexed="81"/>
      <name val="Tahoma"/>
      <family val="2"/>
    </font>
    <font>
      <sz val="10"/>
      <color rgb="FF000000"/>
      <name val="Times New Roman"/>
      <family val="1"/>
    </font>
    <font>
      <b/>
      <sz val="9"/>
      <color rgb="FF000000"/>
      <name val="Arial"/>
      <family val="2"/>
    </font>
    <font>
      <sz val="9"/>
      <color rgb="FF000000"/>
      <name val="Arial"/>
      <family val="2"/>
    </font>
    <font>
      <i/>
      <sz val="12"/>
      <color theme="1"/>
      <name val="Calibri"/>
      <family val="2"/>
      <scheme val="minor"/>
    </font>
  </fonts>
  <fills count="2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rgb="FFB2B2B2"/>
        <bgColor rgb="FFBFBFC0"/>
      </patternFill>
    </fill>
    <fill>
      <patternFill patternType="solid">
        <fgColor rgb="FFDDDDDD"/>
        <bgColor rgb="FFCCFFCC"/>
      </patternFill>
    </fill>
    <fill>
      <patternFill patternType="solid">
        <fgColor theme="0" tint="-0.14999847407452621"/>
        <bgColor indexed="64"/>
      </patternFill>
    </fill>
    <fill>
      <patternFill patternType="solid">
        <fgColor theme="0" tint="-0.14999847407452621"/>
        <bgColor rgb="FFCCFFCC"/>
      </patternFill>
    </fill>
    <fill>
      <patternFill patternType="solid">
        <fgColor theme="0"/>
        <bgColor rgb="FFCCFFCC"/>
      </patternFill>
    </fill>
    <fill>
      <patternFill patternType="solid">
        <fgColor theme="0" tint="-4.9989318521683403E-2"/>
        <bgColor indexed="64"/>
      </patternFill>
    </fill>
    <fill>
      <patternFill patternType="solid">
        <fgColor theme="7" tint="0.79998168889431442"/>
        <bgColor rgb="FFBFBFC0"/>
      </patternFill>
    </fill>
    <fill>
      <patternFill patternType="solid">
        <fgColor theme="0"/>
        <bgColor rgb="FFFFFF00"/>
      </patternFill>
    </fill>
    <fill>
      <patternFill patternType="solid">
        <fgColor theme="2" tint="-9.9978637043366805E-2"/>
        <bgColor indexed="64"/>
      </patternFill>
    </fill>
    <fill>
      <patternFill patternType="solid">
        <fgColor theme="4" tint="0.59999389629810485"/>
        <bgColor rgb="FFBFBFC0"/>
      </patternFill>
    </fill>
    <fill>
      <patternFill patternType="solid">
        <fgColor theme="0" tint="-0.249977111117893"/>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rgb="FF92D050"/>
        <bgColor indexed="64"/>
      </patternFill>
    </fill>
    <fill>
      <patternFill patternType="solid">
        <fgColor rgb="FFFFFFFF"/>
        <bgColor indexed="64"/>
      </patternFill>
    </fill>
    <fill>
      <patternFill patternType="solid">
        <fgColor rgb="FFFBE4D5"/>
        <bgColor indexed="64"/>
      </patternFill>
    </fill>
    <fill>
      <patternFill patternType="solid">
        <fgColor rgb="FFFCE4D6"/>
        <bgColor indexed="64"/>
      </patternFill>
    </fill>
  </fills>
  <borders count="212">
    <border>
      <left/>
      <right/>
      <top/>
      <bottom/>
      <diagonal/>
    </border>
    <border>
      <left style="medium">
        <color indexed="64"/>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style="medium">
        <color indexed="64"/>
      </right>
      <top style="thin">
        <color auto="1"/>
      </top>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thin">
        <color auto="1"/>
      </top>
      <bottom/>
      <diagonal/>
    </border>
    <border>
      <left style="thin">
        <color auto="1"/>
      </left>
      <right style="thin">
        <color auto="1"/>
      </right>
      <top style="thin">
        <color auto="1"/>
      </top>
      <bottom/>
      <diagonal/>
    </border>
    <border>
      <left style="medium">
        <color indexed="64"/>
      </left>
      <right/>
      <top style="medium">
        <color indexed="64"/>
      </top>
      <bottom/>
      <diagonal/>
    </border>
    <border>
      <left/>
      <right style="medium">
        <color indexed="64"/>
      </right>
      <top style="medium">
        <color indexed="64"/>
      </top>
      <bottom style="thin">
        <color auto="1"/>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style="thin">
        <color auto="1"/>
      </right>
      <top/>
      <bottom/>
      <diagonal/>
    </border>
    <border>
      <left style="thin">
        <color auto="1"/>
      </left>
      <right/>
      <top/>
      <bottom/>
      <diagonal/>
    </border>
    <border>
      <left/>
      <right style="medium">
        <color indexed="64"/>
      </right>
      <top/>
      <bottom/>
      <diagonal/>
    </border>
    <border>
      <left/>
      <right style="medium">
        <color indexed="64"/>
      </right>
      <top style="medium">
        <color indexed="64"/>
      </top>
      <bottom/>
      <diagonal/>
    </border>
    <border>
      <left/>
      <right/>
      <top style="medium">
        <color indexed="64"/>
      </top>
      <bottom style="thin">
        <color auto="1"/>
      </bottom>
      <diagonal/>
    </border>
    <border>
      <left/>
      <right style="medium">
        <color indexed="64"/>
      </right>
      <top/>
      <bottom style="medium">
        <color indexed="64"/>
      </bottom>
      <diagonal/>
    </border>
    <border>
      <left style="thin">
        <color auto="1"/>
      </left>
      <right style="medium">
        <color indexed="64"/>
      </right>
      <top style="thin">
        <color auto="1"/>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top/>
      <bottom style="medium">
        <color indexed="64"/>
      </bottom>
      <diagonal/>
    </border>
    <border>
      <left style="medium">
        <color indexed="64"/>
      </left>
      <right style="thin">
        <color auto="1"/>
      </right>
      <top/>
      <bottom style="medium">
        <color indexed="64"/>
      </bottom>
      <diagonal/>
    </border>
    <border>
      <left style="medium">
        <color indexed="64"/>
      </left>
      <right/>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style="dotted">
        <color indexed="64"/>
      </top>
      <bottom style="medium">
        <color indexed="64"/>
      </bottom>
      <diagonal/>
    </border>
    <border>
      <left style="thin">
        <color auto="1"/>
      </left>
      <right/>
      <top style="medium">
        <color indexed="64"/>
      </top>
      <bottom/>
      <diagonal/>
    </border>
    <border>
      <left style="medium">
        <color indexed="64"/>
      </left>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auto="1"/>
      </right>
      <top style="dotted">
        <color indexed="64"/>
      </top>
      <bottom style="dotted">
        <color indexed="64"/>
      </bottom>
      <diagonal/>
    </border>
    <border>
      <left style="thin">
        <color auto="1"/>
      </left>
      <right style="thin">
        <color auto="1"/>
      </right>
      <top style="dotted">
        <color indexed="64"/>
      </top>
      <bottom style="dotted">
        <color indexed="64"/>
      </bottom>
      <diagonal/>
    </border>
    <border>
      <left style="thin">
        <color auto="1"/>
      </left>
      <right/>
      <top style="dotted">
        <color indexed="64"/>
      </top>
      <bottom style="dotted">
        <color indexed="64"/>
      </bottom>
      <diagonal/>
    </border>
    <border>
      <left style="thin">
        <color auto="1"/>
      </left>
      <right style="medium">
        <color indexed="64"/>
      </right>
      <top style="dotted">
        <color indexed="64"/>
      </top>
      <bottom style="dotted">
        <color indexed="64"/>
      </bottom>
      <diagonal/>
    </border>
    <border>
      <left style="medium">
        <color indexed="64"/>
      </left>
      <right style="thin">
        <color auto="1"/>
      </right>
      <top style="medium">
        <color indexed="64"/>
      </top>
      <bottom style="dotted">
        <color indexed="64"/>
      </bottom>
      <diagonal/>
    </border>
    <border>
      <left style="thin">
        <color auto="1"/>
      </left>
      <right style="thin">
        <color auto="1"/>
      </right>
      <top style="medium">
        <color indexed="64"/>
      </top>
      <bottom style="dotted">
        <color indexed="64"/>
      </bottom>
      <diagonal/>
    </border>
    <border>
      <left style="thin">
        <color auto="1"/>
      </left>
      <right/>
      <top style="medium">
        <color indexed="64"/>
      </top>
      <bottom style="dotted">
        <color indexed="64"/>
      </bottom>
      <diagonal/>
    </border>
    <border>
      <left style="thin">
        <color auto="1"/>
      </left>
      <right style="medium">
        <color indexed="64"/>
      </right>
      <top style="medium">
        <color indexed="64"/>
      </top>
      <bottom style="dotted">
        <color indexed="64"/>
      </bottom>
      <diagonal/>
    </border>
    <border>
      <left style="medium">
        <color indexed="64"/>
      </left>
      <right style="thin">
        <color auto="1"/>
      </right>
      <top style="dotted">
        <color indexed="64"/>
      </top>
      <bottom style="medium">
        <color indexed="64"/>
      </bottom>
      <diagonal/>
    </border>
    <border>
      <left style="thin">
        <color auto="1"/>
      </left>
      <right style="thin">
        <color auto="1"/>
      </right>
      <top style="dotted">
        <color indexed="64"/>
      </top>
      <bottom style="medium">
        <color indexed="64"/>
      </bottom>
      <diagonal/>
    </border>
    <border>
      <left style="thin">
        <color auto="1"/>
      </left>
      <right/>
      <top style="dotted">
        <color indexed="64"/>
      </top>
      <bottom style="medium">
        <color indexed="64"/>
      </bottom>
      <diagonal/>
    </border>
    <border>
      <left style="thin">
        <color auto="1"/>
      </left>
      <right style="medium">
        <color indexed="64"/>
      </right>
      <top style="dotted">
        <color indexed="64"/>
      </top>
      <bottom style="medium">
        <color indexed="64"/>
      </bottom>
      <diagonal/>
    </border>
    <border>
      <left style="medium">
        <color indexed="64"/>
      </left>
      <right style="thin">
        <color auto="1"/>
      </right>
      <top style="dotted">
        <color indexed="64"/>
      </top>
      <bottom/>
      <diagonal/>
    </border>
    <border>
      <left style="thin">
        <color auto="1"/>
      </left>
      <right style="thin">
        <color auto="1"/>
      </right>
      <top style="dotted">
        <color indexed="64"/>
      </top>
      <bottom/>
      <diagonal/>
    </border>
    <border>
      <left style="thin">
        <color auto="1"/>
      </left>
      <right/>
      <top style="dotted">
        <color indexed="64"/>
      </top>
      <bottom/>
      <diagonal/>
    </border>
    <border>
      <left style="thin">
        <color auto="1"/>
      </left>
      <right style="medium">
        <color indexed="64"/>
      </right>
      <top style="dotted">
        <color indexed="64"/>
      </top>
      <bottom/>
      <diagonal/>
    </border>
    <border>
      <left style="medium">
        <color indexed="64"/>
      </left>
      <right style="thin">
        <color auto="1"/>
      </right>
      <top/>
      <bottom style="thin">
        <color auto="1"/>
      </bottom>
      <diagonal/>
    </border>
    <border>
      <left style="medium">
        <color indexed="64"/>
      </left>
      <right/>
      <top style="dotted">
        <color indexed="64"/>
      </top>
      <bottom style="dotted">
        <color indexed="64"/>
      </bottom>
      <diagonal/>
    </border>
    <border>
      <left style="thin">
        <color auto="1"/>
      </left>
      <right/>
      <top/>
      <bottom style="medium">
        <color indexed="64"/>
      </bottom>
      <diagonal/>
    </border>
    <border>
      <left style="medium">
        <color indexed="64"/>
      </left>
      <right style="medium">
        <color indexed="64"/>
      </right>
      <top/>
      <bottom style="dotted">
        <color indexed="64"/>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thin">
        <color auto="1"/>
      </right>
      <top style="medium">
        <color indexed="64"/>
      </top>
      <bottom style="hair">
        <color indexed="64"/>
      </bottom>
      <diagonal/>
    </border>
    <border>
      <left style="thin">
        <color auto="1"/>
      </left>
      <right style="thin">
        <color auto="1"/>
      </right>
      <top style="medium">
        <color indexed="64"/>
      </top>
      <bottom style="hair">
        <color indexed="64"/>
      </bottom>
      <diagonal/>
    </border>
    <border>
      <left style="thin">
        <color auto="1"/>
      </left>
      <right/>
      <top style="medium">
        <color indexed="64"/>
      </top>
      <bottom style="hair">
        <color indexed="64"/>
      </bottom>
      <diagonal/>
    </border>
    <border>
      <left style="thin">
        <color auto="1"/>
      </left>
      <right style="medium">
        <color indexed="64"/>
      </right>
      <top style="medium">
        <color indexed="64"/>
      </top>
      <bottom style="hair">
        <color indexed="64"/>
      </bottom>
      <diagonal/>
    </border>
    <border>
      <left style="medium">
        <color indexed="64"/>
      </left>
      <right style="medium">
        <color indexed="64"/>
      </right>
      <top style="dotted">
        <color indexed="64"/>
      </top>
      <bottom style="hair">
        <color indexed="64"/>
      </bottom>
      <diagonal/>
    </border>
    <border>
      <left style="medium">
        <color indexed="64"/>
      </left>
      <right style="thin">
        <color auto="1"/>
      </right>
      <top style="dotted">
        <color indexed="64"/>
      </top>
      <bottom style="hair">
        <color indexed="64"/>
      </bottom>
      <diagonal/>
    </border>
    <border>
      <left style="thin">
        <color auto="1"/>
      </left>
      <right style="thin">
        <color auto="1"/>
      </right>
      <top style="dotted">
        <color indexed="64"/>
      </top>
      <bottom style="hair">
        <color indexed="64"/>
      </bottom>
      <diagonal/>
    </border>
    <border>
      <left style="thin">
        <color auto="1"/>
      </left>
      <right style="medium">
        <color indexed="64"/>
      </right>
      <top style="dotted">
        <color indexed="64"/>
      </top>
      <bottom style="hair">
        <color indexed="64"/>
      </bottom>
      <diagonal/>
    </border>
    <border>
      <left style="medium">
        <color indexed="64"/>
      </left>
      <right style="thin">
        <color auto="1"/>
      </right>
      <top/>
      <bottom style="dotted">
        <color indexed="64"/>
      </bottom>
      <diagonal/>
    </border>
    <border>
      <left style="thin">
        <color auto="1"/>
      </left>
      <right style="thin">
        <color auto="1"/>
      </right>
      <top/>
      <bottom style="dotted">
        <color indexed="64"/>
      </bottom>
      <diagonal/>
    </border>
    <border>
      <left style="thin">
        <color auto="1"/>
      </left>
      <right style="medium">
        <color indexed="64"/>
      </right>
      <top/>
      <bottom style="dotted">
        <color indexed="64"/>
      </bottom>
      <diagonal/>
    </border>
    <border>
      <left style="thin">
        <color auto="1"/>
      </left>
      <right/>
      <top/>
      <bottom style="dotted">
        <color indexed="64"/>
      </bottom>
      <diagonal/>
    </border>
    <border>
      <left style="medium">
        <color indexed="64"/>
      </left>
      <right style="medium">
        <color indexed="64"/>
      </right>
      <top style="dotted">
        <color indexed="64"/>
      </top>
      <bottom/>
      <diagonal/>
    </border>
    <border>
      <left style="medium">
        <color indexed="64"/>
      </left>
      <right style="thin">
        <color auto="1"/>
      </right>
      <top style="hair">
        <color indexed="64"/>
      </top>
      <bottom style="medium">
        <color indexed="64"/>
      </bottom>
      <diagonal/>
    </border>
    <border>
      <left style="hair">
        <color auto="1"/>
      </left>
      <right style="medium">
        <color auto="1"/>
      </right>
      <top style="hair">
        <color auto="1"/>
      </top>
      <bottom style="hair">
        <color auto="1"/>
      </bottom>
      <diagonal/>
    </border>
    <border>
      <left style="thin">
        <color auto="1"/>
      </left>
      <right style="thin">
        <color auto="1"/>
      </right>
      <top style="medium">
        <color auto="1"/>
      </top>
      <bottom style="thin">
        <color auto="1"/>
      </bottom>
      <diagonal/>
    </border>
    <border>
      <left style="hair">
        <color auto="1"/>
      </left>
      <right style="hair">
        <color auto="1"/>
      </right>
      <top style="hair">
        <color auto="1"/>
      </top>
      <bottom style="hair">
        <color auto="1"/>
      </bottom>
      <diagonal/>
    </border>
    <border>
      <left/>
      <right style="medium">
        <color auto="1"/>
      </right>
      <top style="thin">
        <color auto="1"/>
      </top>
      <bottom style="medium">
        <color auto="1"/>
      </bottom>
      <diagonal/>
    </border>
    <border>
      <left/>
      <right style="thin">
        <color auto="1"/>
      </right>
      <top style="hair">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style="thin">
        <color auto="1"/>
      </right>
      <top/>
      <bottom style="hair">
        <color auto="1"/>
      </bottom>
      <diagonal/>
    </border>
    <border>
      <left style="medium">
        <color auto="1"/>
      </left>
      <right style="medium">
        <color auto="1"/>
      </right>
      <top/>
      <bottom style="thin">
        <color auto="1"/>
      </bottom>
      <diagonal/>
    </border>
    <border>
      <left style="medium">
        <color auto="1"/>
      </left>
      <right/>
      <top/>
      <bottom style="hair">
        <color auto="1"/>
      </bottom>
      <diagonal/>
    </border>
    <border>
      <left style="thin">
        <color auto="1"/>
      </left>
      <right style="thin">
        <color auto="1"/>
      </right>
      <top/>
      <bottom style="hair">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medium">
        <color auto="1"/>
      </right>
      <top style="hair">
        <color auto="1"/>
      </top>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hair">
        <color auto="1"/>
      </top>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right style="hair">
        <color auto="1"/>
      </right>
      <top/>
      <bottom/>
      <diagonal/>
    </border>
    <border>
      <left style="medium">
        <color indexed="64"/>
      </left>
      <right style="medium">
        <color indexed="64"/>
      </right>
      <top/>
      <bottom style="hair">
        <color auto="1"/>
      </bottom>
      <diagonal/>
    </border>
    <border>
      <left style="hair">
        <color auto="1"/>
      </left>
      <right style="hair">
        <color auto="1"/>
      </right>
      <top/>
      <bottom style="hair">
        <color auto="1"/>
      </bottom>
      <diagonal/>
    </border>
    <border>
      <left style="hair">
        <color auto="1"/>
      </left>
      <right style="hair">
        <color auto="1"/>
      </right>
      <top style="medium">
        <color indexed="64"/>
      </top>
      <bottom style="hair">
        <color auto="1"/>
      </bottom>
      <diagonal/>
    </border>
    <border>
      <left style="hair">
        <color auto="1"/>
      </left>
      <right style="hair">
        <color auto="1"/>
      </right>
      <top style="hair">
        <color auto="1"/>
      </top>
      <bottom style="medium">
        <color indexed="64"/>
      </bottom>
      <diagonal/>
    </border>
    <border>
      <left style="thin">
        <color auto="1"/>
      </left>
      <right/>
      <top style="thin">
        <color auto="1"/>
      </top>
      <bottom/>
      <diagonal/>
    </border>
    <border>
      <left style="thin">
        <color auto="1"/>
      </left>
      <right/>
      <top/>
      <bottom style="thin">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style="hair">
        <color auto="1"/>
      </bottom>
      <diagonal/>
    </border>
    <border>
      <left style="thin">
        <color auto="1"/>
      </left>
      <right style="thin">
        <color auto="1"/>
      </right>
      <top/>
      <bottom style="thin">
        <color auto="1"/>
      </bottom>
      <diagonal/>
    </border>
    <border>
      <left style="hair">
        <color auto="1"/>
      </left>
      <right style="thin">
        <color auto="1"/>
      </right>
      <top style="hair">
        <color auto="1"/>
      </top>
      <bottom style="hair">
        <color auto="1"/>
      </bottom>
      <diagonal/>
    </border>
    <border>
      <left style="medium">
        <color indexed="64"/>
      </left>
      <right/>
      <top style="hair">
        <color indexed="64"/>
      </top>
      <bottom/>
      <diagonal/>
    </border>
    <border>
      <left style="thin">
        <color auto="1"/>
      </left>
      <right/>
      <top style="thin">
        <color auto="1"/>
      </top>
      <bottom style="thin">
        <color auto="1"/>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hair">
        <color auto="1"/>
      </left>
      <right style="medium">
        <color auto="1"/>
      </right>
      <top/>
      <bottom style="hair">
        <color auto="1"/>
      </bottom>
      <diagonal/>
    </border>
    <border>
      <left style="thin">
        <color auto="1"/>
      </left>
      <right style="thin">
        <color auto="1"/>
      </right>
      <top style="hair">
        <color auto="1"/>
      </top>
      <bottom style="thin">
        <color indexed="64"/>
      </bottom>
      <diagonal/>
    </border>
    <border>
      <left style="medium">
        <color auto="1"/>
      </left>
      <right style="thin">
        <color auto="1"/>
      </right>
      <top style="hair">
        <color auto="1"/>
      </top>
      <bottom style="thin">
        <color indexed="64"/>
      </bottom>
      <diagonal/>
    </border>
    <border>
      <left style="thin">
        <color auto="1"/>
      </left>
      <right style="medium">
        <color auto="1"/>
      </right>
      <top style="hair">
        <color auto="1"/>
      </top>
      <bottom style="thin">
        <color indexed="64"/>
      </bottom>
      <diagonal/>
    </border>
    <border>
      <left style="medium">
        <color auto="1"/>
      </left>
      <right style="medium">
        <color auto="1"/>
      </right>
      <top style="hair">
        <color auto="1"/>
      </top>
      <bottom style="thin">
        <color indexed="64"/>
      </bottom>
      <diagonal/>
    </border>
    <border>
      <left/>
      <right style="thin">
        <color auto="1"/>
      </right>
      <top style="hair">
        <color auto="1"/>
      </top>
      <bottom style="thin">
        <color indexed="64"/>
      </bottom>
      <diagonal/>
    </border>
    <border>
      <left style="thin">
        <color auto="1"/>
      </left>
      <right/>
      <top style="hair">
        <color auto="1"/>
      </top>
      <bottom style="thin">
        <color indexed="64"/>
      </bottom>
      <diagonal/>
    </border>
    <border>
      <left style="hair">
        <color auto="1"/>
      </left>
      <right style="hair">
        <color auto="1"/>
      </right>
      <top style="hair">
        <color auto="1"/>
      </top>
      <bottom style="thin">
        <color indexed="64"/>
      </bottom>
      <diagonal/>
    </border>
    <border>
      <left style="medium">
        <color indexed="64"/>
      </left>
      <right style="thin">
        <color auto="1"/>
      </right>
      <top style="thin">
        <color auto="1"/>
      </top>
      <bottom/>
      <diagonal/>
    </border>
    <border>
      <left style="hair">
        <color auto="1"/>
      </left>
      <right style="medium">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hair">
        <color auto="1"/>
      </right>
      <top/>
      <bottom style="medium">
        <color indexed="64"/>
      </bottom>
      <diagonal/>
    </border>
    <border>
      <left style="medium">
        <color indexed="64"/>
      </left>
      <right style="thin">
        <color indexed="64"/>
      </right>
      <top style="thin">
        <color auto="1"/>
      </top>
      <bottom style="hair">
        <color auto="1"/>
      </bottom>
      <diagonal/>
    </border>
    <border>
      <left/>
      <right style="hair">
        <color auto="1"/>
      </right>
      <top style="thin">
        <color indexed="64"/>
      </top>
      <bottom style="thin">
        <color indexed="64"/>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thin">
        <color indexed="64"/>
      </top>
      <bottom style="hair">
        <color auto="1"/>
      </bottom>
      <diagonal/>
    </border>
    <border>
      <left style="medium">
        <color auto="1"/>
      </left>
      <right/>
      <top style="thin">
        <color indexed="64"/>
      </top>
      <bottom style="hair">
        <color auto="1"/>
      </bottom>
      <diagonal/>
    </border>
    <border>
      <left style="thin">
        <color auto="1"/>
      </left>
      <right style="thin">
        <color auto="1"/>
      </right>
      <top style="thin">
        <color indexed="64"/>
      </top>
      <bottom style="hair">
        <color indexed="64"/>
      </bottom>
      <diagonal/>
    </border>
    <border>
      <left style="thin">
        <color auto="1"/>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auto="1"/>
      </left>
      <right/>
      <top style="thin">
        <color indexed="64"/>
      </top>
      <bottom style="hair">
        <color indexed="64"/>
      </bottom>
      <diagonal/>
    </border>
    <border>
      <left style="hair">
        <color auto="1"/>
      </left>
      <right style="thin">
        <color auto="1"/>
      </right>
      <top style="thin">
        <color indexed="64"/>
      </top>
      <bottom style="hair">
        <color auto="1"/>
      </bottom>
      <diagonal/>
    </border>
    <border>
      <left style="medium">
        <color auto="1"/>
      </left>
      <right/>
      <top style="hair">
        <color auto="1"/>
      </top>
      <bottom style="thin">
        <color indexed="64"/>
      </bottom>
      <diagonal/>
    </border>
    <border>
      <left style="hair">
        <color auto="1"/>
      </left>
      <right style="hair">
        <color auto="1"/>
      </right>
      <top style="medium">
        <color indexed="64"/>
      </top>
      <bottom style="thin">
        <color indexed="64"/>
      </bottom>
      <diagonal/>
    </border>
    <border>
      <left style="thin">
        <color auto="1"/>
      </left>
      <right/>
      <top style="medium">
        <color indexed="64"/>
      </top>
      <bottom style="thin">
        <color indexed="64"/>
      </bottom>
      <diagonal/>
    </border>
    <border>
      <left style="hair">
        <color auto="1"/>
      </left>
      <right style="hair">
        <color auto="1"/>
      </right>
      <top style="thin">
        <color indexed="64"/>
      </top>
      <bottom style="medium">
        <color indexed="64"/>
      </bottom>
      <diagonal/>
    </border>
    <border>
      <left/>
      <right style="thin">
        <color auto="1"/>
      </right>
      <top style="thin">
        <color auto="1"/>
      </top>
      <bottom style="hair">
        <color auto="1"/>
      </bottom>
      <diagonal/>
    </border>
    <border>
      <left style="hair">
        <color auto="1"/>
      </left>
      <right style="hair">
        <color auto="1"/>
      </right>
      <top/>
      <bottom style="thin">
        <color indexed="64"/>
      </bottom>
      <diagonal/>
    </border>
    <border>
      <left/>
      <right style="medium">
        <color indexed="64"/>
      </right>
      <top/>
      <bottom style="thin">
        <color auto="1"/>
      </bottom>
      <diagonal/>
    </border>
    <border>
      <left style="thin">
        <color indexed="64"/>
      </left>
      <right style="hair">
        <color auto="1"/>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medium">
        <color auto="1"/>
      </right>
      <top/>
      <bottom style="medium">
        <color indexed="64"/>
      </bottom>
      <diagonal/>
    </border>
    <border>
      <left style="hair">
        <color auto="1"/>
      </left>
      <right/>
      <top/>
      <bottom style="medium">
        <color indexed="64"/>
      </bottom>
      <diagonal/>
    </border>
    <border>
      <left/>
      <right/>
      <top style="thin">
        <color auto="1"/>
      </top>
      <bottom style="hair">
        <color auto="1"/>
      </bottom>
      <diagonal/>
    </border>
    <border>
      <left/>
      <right/>
      <top style="hair">
        <color auto="1"/>
      </top>
      <bottom style="thin">
        <color indexed="64"/>
      </bottom>
      <diagonal/>
    </border>
    <border>
      <left/>
      <right/>
      <top style="medium">
        <color auto="1"/>
      </top>
      <bottom/>
      <diagonal/>
    </border>
    <border>
      <left style="medium">
        <color indexed="64"/>
      </left>
      <right/>
      <top style="thin">
        <color auto="1"/>
      </top>
      <bottom/>
      <diagonal/>
    </border>
    <border>
      <left style="thin">
        <color auto="1"/>
      </left>
      <right style="hair">
        <color auto="1"/>
      </right>
      <top style="hair">
        <color auto="1"/>
      </top>
      <bottom/>
      <diagonal/>
    </border>
    <border>
      <left/>
      <right style="thin">
        <color auto="1"/>
      </right>
      <top style="medium">
        <color indexed="64"/>
      </top>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thin">
        <color auto="1"/>
      </left>
      <right style="hair">
        <color auto="1"/>
      </right>
      <top style="medium">
        <color indexed="64"/>
      </top>
      <bottom style="hair">
        <color auto="1"/>
      </bottom>
      <diagonal/>
    </border>
    <border>
      <left style="thin">
        <color auto="1"/>
      </left>
      <right style="hair">
        <color auto="1"/>
      </right>
      <top style="hair">
        <color auto="1"/>
      </top>
      <bottom style="hair">
        <color auto="1"/>
      </bottom>
      <diagonal/>
    </border>
    <border>
      <left/>
      <right/>
      <top style="hair">
        <color auto="1"/>
      </top>
      <bottom/>
      <diagonal/>
    </border>
    <border>
      <left/>
      <right style="hair">
        <color auto="1"/>
      </right>
      <top style="hair">
        <color auto="1"/>
      </top>
      <bottom style="medium">
        <color indexed="64"/>
      </bottom>
      <diagonal/>
    </border>
    <border>
      <left style="hair">
        <color auto="1"/>
      </left>
      <right style="medium">
        <color auto="1"/>
      </right>
      <top style="hair">
        <color auto="1"/>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hair">
        <color auto="1"/>
      </bottom>
      <diagonal/>
    </border>
    <border>
      <left/>
      <right/>
      <top style="hair">
        <color auto="1"/>
      </top>
      <bottom style="medium">
        <color auto="1"/>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thin">
        <color auto="1"/>
      </top>
      <bottom/>
      <diagonal/>
    </border>
    <border>
      <left style="hair">
        <color auto="1"/>
      </left>
      <right/>
      <top/>
      <bottom style="thin">
        <color indexed="64"/>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style="hair">
        <color auto="1"/>
      </left>
      <right/>
      <top style="thin">
        <color indexed="64"/>
      </top>
      <bottom style="thin">
        <color indexed="64"/>
      </bottom>
      <diagonal/>
    </border>
    <border>
      <left style="hair">
        <color auto="1"/>
      </left>
      <right/>
      <top style="medium">
        <color indexed="64"/>
      </top>
      <bottom style="thin">
        <color indexed="64"/>
      </bottom>
      <diagonal/>
    </border>
    <border>
      <left style="hair">
        <color auto="1"/>
      </left>
      <right/>
      <top style="medium">
        <color indexed="64"/>
      </top>
      <bottom style="hair">
        <color auto="1"/>
      </bottom>
      <diagonal/>
    </border>
    <border>
      <left style="hair">
        <color auto="1"/>
      </left>
      <right/>
      <top style="hair">
        <color auto="1"/>
      </top>
      <bottom style="medium">
        <color indexed="64"/>
      </bottom>
      <diagonal/>
    </border>
    <border>
      <left style="hair">
        <color auto="1"/>
      </left>
      <right/>
      <top/>
      <bottom/>
      <diagonal/>
    </border>
    <border>
      <left/>
      <right style="thin">
        <color auto="1"/>
      </right>
      <top/>
      <bottom/>
      <diagonal/>
    </border>
    <border>
      <left/>
      <right/>
      <top/>
      <bottom style="thick">
        <color rgb="FFF4B083"/>
      </bottom>
      <diagonal/>
    </border>
    <border>
      <left/>
      <right style="medium">
        <color rgb="FFF4B083"/>
      </right>
      <top/>
      <bottom style="medium">
        <color rgb="FFF4B083"/>
      </bottom>
      <diagonal/>
    </border>
    <border>
      <left/>
      <right/>
      <top/>
      <bottom style="medium">
        <color rgb="FFF4B083"/>
      </bottom>
      <diagonal/>
    </border>
    <border>
      <left style="medium">
        <color indexed="64"/>
      </left>
      <right style="medium">
        <color rgb="FFED7D31"/>
      </right>
      <top style="medium">
        <color indexed="64"/>
      </top>
      <bottom/>
      <diagonal/>
    </border>
    <border>
      <left style="medium">
        <color indexed="64"/>
      </left>
      <right style="medium">
        <color rgb="FFED7D31"/>
      </right>
      <top/>
      <bottom style="medium">
        <color rgb="FFED7D31"/>
      </bottom>
      <diagonal/>
    </border>
    <border>
      <left/>
      <right style="medium">
        <color rgb="FFED7D31"/>
      </right>
      <top/>
      <bottom style="medium">
        <color rgb="FFED7D31"/>
      </bottom>
      <diagonal/>
    </border>
    <border>
      <left/>
      <right style="medium">
        <color indexed="64"/>
      </right>
      <top/>
      <bottom style="medium">
        <color rgb="FFED7D31"/>
      </bottom>
      <diagonal/>
    </border>
    <border>
      <left style="medium">
        <color indexed="64"/>
      </left>
      <right style="medium">
        <color rgb="FFED7D31"/>
      </right>
      <top/>
      <bottom style="medium">
        <color indexed="64"/>
      </bottom>
      <diagonal/>
    </border>
    <border>
      <left/>
      <right style="medium">
        <color rgb="FFED7D31"/>
      </right>
      <top/>
      <bottom style="medium">
        <color indexed="64"/>
      </bottom>
      <diagonal/>
    </border>
    <border>
      <left style="medium">
        <color rgb="FFED7D31"/>
      </left>
      <right/>
      <top style="medium">
        <color indexed="64"/>
      </top>
      <bottom/>
      <diagonal/>
    </border>
  </borders>
  <cellStyleXfs count="4">
    <xf numFmtId="0" fontId="0" fillId="0" borderId="0"/>
    <xf numFmtId="0" fontId="11" fillId="0" borderId="0" applyNumberFormat="0" applyFill="0" applyBorder="0" applyAlignment="0" applyProtection="0">
      <alignment vertical="top"/>
      <protection locked="0"/>
    </xf>
    <xf numFmtId="0" fontId="12" fillId="0" borderId="0"/>
    <xf numFmtId="9" fontId="16" fillId="0" borderId="0" applyFont="0" applyFill="0" applyBorder="0" applyAlignment="0" applyProtection="0"/>
  </cellStyleXfs>
  <cellXfs count="1416">
    <xf numFmtId="0" fontId="0" fillId="0" borderId="0" xfId="0"/>
    <xf numFmtId="0" fontId="1" fillId="0" borderId="0" xfId="0" applyFont="1" applyFill="1"/>
    <xf numFmtId="0" fontId="2" fillId="0" borderId="0" xfId="0" applyFont="1" applyFill="1" applyBorder="1" applyAlignment="1">
      <alignment horizont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4" fillId="0" borderId="52" xfId="0" applyFont="1" applyFill="1" applyBorder="1" applyAlignment="1">
      <alignment horizontal="left"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1" xfId="0" applyFont="1" applyFill="1" applyBorder="1" applyAlignment="1">
      <alignment horizontal="left" vertical="center" wrapTex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5" fillId="0" borderId="51"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10" xfId="0" applyFont="1" applyFill="1" applyBorder="1" applyAlignment="1">
      <alignment horizontal="left" vertical="center" wrapText="1"/>
    </xf>
    <xf numFmtId="49" fontId="4" fillId="0" borderId="51" xfId="0" applyNumberFormat="1" applyFont="1" applyFill="1" applyBorder="1" applyAlignment="1">
      <alignment horizontal="left" vertical="center" wrapText="1" indent="3"/>
    </xf>
    <xf numFmtId="49" fontId="4" fillId="0" borderId="13" xfId="0" applyNumberFormat="1" applyFont="1" applyFill="1" applyBorder="1" applyAlignment="1">
      <alignment horizontal="left" vertical="center" wrapText="1" indent="3"/>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20" xfId="0" applyFont="1" applyFill="1" applyBorder="1" applyAlignment="1">
      <alignment horizontal="center" vertical="center" wrapText="1"/>
    </xf>
    <xf numFmtId="49" fontId="4" fillId="0" borderId="72" xfId="0" applyNumberFormat="1" applyFont="1" applyFill="1" applyBorder="1" applyAlignment="1">
      <alignment horizontal="left" vertical="center" wrapText="1" indent="3"/>
    </xf>
    <xf numFmtId="49" fontId="4" fillId="0" borderId="48" xfId="0" applyNumberFormat="1" applyFont="1" applyFill="1" applyBorder="1" applyAlignment="1">
      <alignment horizontal="left" vertical="center" wrapText="1" indent="3"/>
    </xf>
    <xf numFmtId="0" fontId="1" fillId="0" borderId="22" xfId="0" applyFont="1" applyFill="1" applyBorder="1" applyAlignment="1">
      <alignment horizontal="center" vertical="center" wrapText="1"/>
    </xf>
    <xf numFmtId="0" fontId="4" fillId="0" borderId="22" xfId="0" applyFont="1" applyFill="1" applyBorder="1" applyAlignment="1">
      <alignment horizontal="left" vertical="center" wrapText="1"/>
    </xf>
    <xf numFmtId="0" fontId="4" fillId="0" borderId="26" xfId="0" applyFont="1" applyFill="1" applyBorder="1" applyAlignment="1">
      <alignment vertical="center" wrapText="1"/>
    </xf>
    <xf numFmtId="0" fontId="4" fillId="0" borderId="44" xfId="0" applyFont="1" applyFill="1" applyBorder="1" applyAlignment="1">
      <alignment vertical="center" wrapText="1"/>
    </xf>
    <xf numFmtId="0" fontId="1" fillId="0" borderId="21"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5" fillId="0" borderId="21" xfId="0" applyFont="1" applyFill="1" applyBorder="1" applyAlignment="1">
      <alignment horizontal="left" vertical="center" wrapText="1"/>
    </xf>
    <xf numFmtId="0" fontId="1" fillId="0" borderId="39" xfId="0" applyFont="1" applyFill="1" applyBorder="1"/>
    <xf numFmtId="0" fontId="1" fillId="0" borderId="23" xfId="0" applyFont="1" applyFill="1" applyBorder="1"/>
    <xf numFmtId="0" fontId="1" fillId="0" borderId="24" xfId="0" applyFont="1" applyFill="1" applyBorder="1"/>
    <xf numFmtId="0" fontId="4" fillId="0" borderId="22" xfId="0" applyFont="1" applyFill="1" applyBorder="1" applyAlignment="1">
      <alignment vertical="center" wrapText="1"/>
    </xf>
    <xf numFmtId="0" fontId="1" fillId="0" borderId="3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7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4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0" xfId="0" applyFont="1" applyFill="1" applyBorder="1" applyAlignment="1">
      <alignment vertical="center" wrapText="1"/>
    </xf>
    <xf numFmtId="0" fontId="1" fillId="0" borderId="61" xfId="0" applyFont="1" applyFill="1" applyBorder="1"/>
    <xf numFmtId="0" fontId="1" fillId="0" borderId="62" xfId="0" applyFont="1" applyFill="1" applyBorder="1"/>
    <xf numFmtId="0" fontId="1" fillId="0" borderId="64" xfId="0" applyFont="1" applyFill="1" applyBorder="1"/>
    <xf numFmtId="0" fontId="1" fillId="0" borderId="0" xfId="0" applyFont="1" applyFill="1" applyBorder="1"/>
    <xf numFmtId="0" fontId="4" fillId="0" borderId="70" xfId="0" applyFont="1" applyFill="1" applyBorder="1" applyAlignment="1">
      <alignment vertical="center" wrapText="1"/>
    </xf>
    <xf numFmtId="0" fontId="1" fillId="0" borderId="53" xfId="0" applyFont="1" applyFill="1" applyBorder="1"/>
    <xf numFmtId="0" fontId="1" fillId="0" borderId="54" xfId="0" applyFont="1" applyFill="1" applyBorder="1"/>
    <xf numFmtId="0" fontId="1" fillId="0" borderId="56" xfId="0" applyFont="1" applyFill="1" applyBorder="1"/>
    <xf numFmtId="0" fontId="4" fillId="0" borderId="18" xfId="0" applyFont="1" applyFill="1" applyBorder="1" applyAlignment="1">
      <alignment vertical="center" wrapText="1"/>
    </xf>
    <xf numFmtId="0" fontId="1" fillId="0" borderId="41" xfId="0" applyFont="1" applyFill="1" applyBorder="1"/>
    <xf numFmtId="0" fontId="1" fillId="0" borderId="19" xfId="0" applyFont="1" applyFill="1" applyBorder="1"/>
    <xf numFmtId="0" fontId="1" fillId="0" borderId="20" xfId="0" applyFont="1" applyFill="1" applyBorder="1"/>
    <xf numFmtId="0" fontId="5" fillId="0" borderId="38"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32" xfId="0" applyFont="1" applyFill="1" applyBorder="1" applyAlignment="1">
      <alignment horizontal="center" vertical="center" wrapText="1"/>
    </xf>
    <xf numFmtId="0" fontId="4" fillId="0" borderId="75" xfId="0" applyFont="1" applyFill="1" applyBorder="1" applyAlignment="1">
      <alignment horizontal="left" vertical="center" wrapText="1"/>
    </xf>
    <xf numFmtId="0" fontId="4" fillId="0" borderId="76"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49" fontId="4" fillId="0" borderId="80" xfId="0" applyNumberFormat="1" applyFont="1" applyFill="1" applyBorder="1" applyAlignment="1">
      <alignment horizontal="left" vertical="center" wrapText="1" indent="3"/>
    </xf>
    <xf numFmtId="0" fontId="1" fillId="0" borderId="81" xfId="0" applyFont="1" applyFill="1" applyBorder="1"/>
    <xf numFmtId="0" fontId="1" fillId="0" borderId="82" xfId="0" applyFont="1" applyFill="1" applyBorder="1"/>
    <xf numFmtId="0" fontId="1" fillId="0" borderId="83" xfId="0" applyFont="1" applyFill="1" applyBorder="1"/>
    <xf numFmtId="0" fontId="6" fillId="0" borderId="0" xfId="0" applyFont="1" applyBorder="1" applyAlignment="1">
      <alignment horizontal="center" vertical="center" wrapText="1"/>
    </xf>
    <xf numFmtId="0" fontId="1" fillId="0" borderId="0" xfId="0" applyFont="1" applyFill="1" applyAlignment="1">
      <alignment horizontal="center"/>
    </xf>
    <xf numFmtId="0" fontId="5" fillId="0" borderId="0" xfId="0" applyFont="1" applyFill="1"/>
    <xf numFmtId="0" fontId="4" fillId="0" borderId="72" xfId="0" applyFont="1" applyFill="1" applyBorder="1" applyAlignment="1">
      <alignment horizontal="left" vertical="center" wrapText="1"/>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51" xfId="0" applyFont="1" applyFill="1" applyBorder="1" applyAlignment="1">
      <alignment horizontal="left" vertical="center"/>
    </xf>
    <xf numFmtId="0" fontId="5" fillId="0" borderId="51" xfId="0" applyFont="1" applyFill="1" applyBorder="1" applyAlignment="1">
      <alignment horizontal="left" vertical="center"/>
    </xf>
    <xf numFmtId="0" fontId="4" fillId="0" borderId="48" xfId="0" applyFont="1" applyFill="1" applyBorder="1" applyAlignment="1">
      <alignment horizontal="left" vertical="center"/>
    </xf>
    <xf numFmtId="49" fontId="4" fillId="0" borderId="51" xfId="0" applyNumberFormat="1" applyFont="1" applyFill="1" applyBorder="1" applyAlignment="1">
      <alignment horizontal="left" vertical="center"/>
    </xf>
    <xf numFmtId="49" fontId="4" fillId="0" borderId="48" xfId="0" applyNumberFormat="1" applyFont="1" applyFill="1" applyBorder="1" applyAlignment="1">
      <alignment horizontal="left" vertical="center"/>
    </xf>
    <xf numFmtId="0" fontId="4" fillId="0" borderId="22" xfId="0" applyFont="1" applyFill="1" applyBorder="1" applyAlignment="1">
      <alignment horizontal="left" vertical="center"/>
    </xf>
    <xf numFmtId="0" fontId="5" fillId="0" borderId="22" xfId="0" applyFont="1" applyFill="1" applyBorder="1" applyAlignment="1">
      <alignment horizontal="left" vertical="center"/>
    </xf>
    <xf numFmtId="0" fontId="4" fillId="0" borderId="9" xfId="0" applyFont="1" applyFill="1" applyBorder="1" applyAlignment="1">
      <alignment horizontal="left" vertical="center"/>
    </xf>
    <xf numFmtId="0" fontId="4" fillId="0" borderId="48" xfId="0" applyFont="1" applyFill="1" applyBorder="1" applyAlignment="1">
      <alignment vertical="center"/>
    </xf>
    <xf numFmtId="0" fontId="4" fillId="0" borderId="51" xfId="0" applyFont="1" applyFill="1" applyBorder="1" applyAlignment="1">
      <alignment vertical="center"/>
    </xf>
    <xf numFmtId="0" fontId="4" fillId="0" borderId="13" xfId="0" applyFont="1" applyFill="1" applyBorder="1" applyAlignment="1">
      <alignment vertical="center"/>
    </xf>
    <xf numFmtId="0" fontId="4" fillId="0" borderId="2" xfId="0" applyFont="1" applyFill="1" applyBorder="1" applyAlignment="1">
      <alignment horizontal="left" vertical="center"/>
    </xf>
    <xf numFmtId="0" fontId="4" fillId="0" borderId="75" xfId="0" applyFont="1" applyFill="1" applyBorder="1" applyAlignment="1">
      <alignment horizontal="left" vertical="center"/>
    </xf>
    <xf numFmtId="49" fontId="4" fillId="0" borderId="80" xfId="0" applyNumberFormat="1" applyFont="1" applyFill="1" applyBorder="1" applyAlignment="1">
      <alignment horizontal="left" vertical="center"/>
    </xf>
    <xf numFmtId="0" fontId="4" fillId="0" borderId="51" xfId="0" applyFont="1" applyFill="1" applyBorder="1" applyAlignment="1">
      <alignment horizontal="left" vertical="top" wrapText="1"/>
    </xf>
    <xf numFmtId="0" fontId="4" fillId="0" borderId="25" xfId="0" applyFont="1" applyFill="1" applyBorder="1" applyAlignment="1">
      <alignment horizontal="center" vertical="center" wrapText="1"/>
    </xf>
    <xf numFmtId="0" fontId="1" fillId="0" borderId="62" xfId="0" applyFont="1" applyFill="1" applyBorder="1" applyAlignment="1">
      <alignment horizontal="center"/>
    </xf>
    <xf numFmtId="0" fontId="1" fillId="0" borderId="23"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1" xfId="0" applyFont="1" applyFill="1" applyBorder="1" applyAlignment="1">
      <alignment horizontal="center" vertical="center"/>
    </xf>
    <xf numFmtId="0" fontId="4" fillId="0" borderId="89" xfId="0" applyFont="1" applyFill="1" applyBorder="1" applyAlignment="1">
      <alignment horizontal="center" vertical="center" wrapText="1"/>
    </xf>
    <xf numFmtId="0" fontId="11" fillId="0" borderId="9" xfId="1" applyFill="1" applyBorder="1" applyAlignment="1" applyProtection="1">
      <alignment horizontal="left" vertical="center"/>
    </xf>
    <xf numFmtId="49" fontId="4" fillId="0" borderId="80" xfId="0" applyNumberFormat="1" applyFont="1" applyFill="1" applyBorder="1" applyAlignment="1">
      <alignment horizontal="justify" vertical="center"/>
    </xf>
    <xf numFmtId="0" fontId="4" fillId="0" borderId="72" xfId="0" applyFont="1" applyFill="1" applyBorder="1" applyAlignment="1">
      <alignment vertical="center" wrapText="1"/>
    </xf>
    <xf numFmtId="0" fontId="1" fillId="0" borderId="64"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 fillId="0" borderId="0" xfId="0" applyFont="1" applyFill="1" applyAlignment="1">
      <alignment horizontal="center" vertical="center"/>
    </xf>
    <xf numFmtId="0" fontId="1" fillId="2"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2" fillId="3" borderId="0" xfId="0" applyFont="1" applyFill="1" applyBorder="1" applyAlignment="1">
      <alignment horizontal="center"/>
    </xf>
    <xf numFmtId="0" fontId="1" fillId="3" borderId="0" xfId="0" applyFont="1" applyFill="1"/>
    <xf numFmtId="0" fontId="5" fillId="0" borderId="22"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4" fillId="0" borderId="80" xfId="0" applyNumberFormat="1" applyFont="1" applyFill="1" applyBorder="1" applyAlignment="1">
      <alignment horizontal="left" vertical="center" wrapText="1"/>
    </xf>
    <xf numFmtId="0" fontId="5" fillId="0" borderId="22" xfId="0" applyFont="1" applyFill="1" applyBorder="1" applyAlignment="1">
      <alignment vertical="center" wrapText="1"/>
    </xf>
    <xf numFmtId="0" fontId="5" fillId="0" borderId="9" xfId="0" applyFont="1" applyFill="1" applyBorder="1" applyAlignment="1">
      <alignment vertical="center" wrapText="1"/>
    </xf>
    <xf numFmtId="0" fontId="1" fillId="0" borderId="9" xfId="0" applyFont="1" applyFill="1" applyBorder="1" applyAlignment="1">
      <alignment vertical="center" wrapText="1"/>
    </xf>
    <xf numFmtId="0" fontId="1" fillId="0" borderId="10" xfId="0" applyFont="1" applyFill="1" applyBorder="1" applyAlignment="1">
      <alignment vertical="center" wrapText="1"/>
    </xf>
    <xf numFmtId="0" fontId="1"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13" fillId="0" borderId="0" xfId="2" applyFont="1"/>
    <xf numFmtId="0" fontId="13" fillId="0" borderId="0" xfId="2" applyFont="1" applyAlignment="1">
      <alignment horizontal="center" vertical="center"/>
    </xf>
    <xf numFmtId="0" fontId="13" fillId="0" borderId="0" xfId="2" applyFont="1" applyAlignment="1">
      <alignment horizontal="center" vertical="center" wrapText="1"/>
    </xf>
    <xf numFmtId="0" fontId="13" fillId="0" borderId="0" xfId="2" applyFont="1" applyAlignment="1">
      <alignment horizontal="left" vertical="center" wrapText="1"/>
    </xf>
    <xf numFmtId="0" fontId="1" fillId="2" borderId="0" xfId="0" applyFont="1" applyFill="1" applyAlignment="1">
      <alignment horizontal="center"/>
    </xf>
    <xf numFmtId="0" fontId="1" fillId="2" borderId="116" xfId="0" applyFont="1" applyFill="1" applyBorder="1" applyAlignment="1">
      <alignment horizontal="center"/>
    </xf>
    <xf numFmtId="0" fontId="15" fillId="2" borderId="116" xfId="0" applyFont="1" applyFill="1" applyBorder="1" applyAlignment="1">
      <alignment horizontal="center"/>
    </xf>
    <xf numFmtId="0" fontId="4" fillId="7" borderId="48" xfId="0" applyFont="1" applyFill="1" applyBorder="1" applyAlignment="1">
      <alignment horizontal="left" vertical="center" wrapText="1"/>
    </xf>
    <xf numFmtId="0" fontId="4" fillId="7" borderId="61" xfId="0" applyFont="1" applyFill="1" applyBorder="1" applyAlignment="1">
      <alignment horizontal="center" vertical="center" wrapText="1"/>
    </xf>
    <xf numFmtId="0" fontId="4" fillId="7" borderId="62" xfId="0" applyFont="1" applyFill="1" applyBorder="1" applyAlignment="1">
      <alignment horizontal="center" vertical="center" wrapText="1"/>
    </xf>
    <xf numFmtId="0" fontId="4" fillId="7" borderId="63" xfId="0" applyFont="1" applyFill="1" applyBorder="1" applyAlignment="1">
      <alignment horizontal="center" vertical="center" wrapText="1"/>
    </xf>
    <xf numFmtId="0" fontId="4" fillId="7" borderId="64" xfId="0" applyFont="1" applyFill="1" applyBorder="1" applyAlignment="1">
      <alignment horizontal="center" vertical="center" wrapText="1"/>
    </xf>
    <xf numFmtId="0" fontId="4" fillId="7" borderId="51" xfId="0" applyFont="1" applyFill="1" applyBorder="1" applyAlignment="1">
      <alignment horizontal="left" vertical="top" wrapText="1"/>
    </xf>
    <xf numFmtId="0" fontId="4" fillId="7" borderId="52" xfId="0" applyFont="1" applyFill="1" applyBorder="1" applyAlignment="1">
      <alignment horizontal="left" vertical="center" wrapText="1"/>
    </xf>
    <xf numFmtId="0" fontId="4" fillId="7" borderId="9" xfId="0" applyFont="1" applyFill="1" applyBorder="1" applyAlignment="1">
      <alignment horizontal="left" vertical="center"/>
    </xf>
    <xf numFmtId="0" fontId="4" fillId="7" borderId="48" xfId="0" applyFont="1" applyFill="1" applyBorder="1" applyAlignment="1">
      <alignment vertical="center"/>
    </xf>
    <xf numFmtId="0" fontId="4" fillId="7" borderId="51" xfId="0" applyFont="1" applyFill="1" applyBorder="1" applyAlignment="1">
      <alignment horizontal="left" vertical="center" wrapText="1"/>
    </xf>
    <xf numFmtId="0" fontId="4" fillId="7" borderId="72" xfId="0" applyFont="1" applyFill="1" applyBorder="1" applyAlignment="1">
      <alignment vertical="center" wrapText="1"/>
    </xf>
    <xf numFmtId="49" fontId="4" fillId="7" borderId="51" xfId="0" applyNumberFormat="1" applyFont="1" applyFill="1" applyBorder="1" applyAlignment="1">
      <alignment horizontal="left" vertical="center"/>
    </xf>
    <xf numFmtId="0" fontId="4" fillId="7" borderId="48" xfId="0" applyFont="1" applyFill="1" applyBorder="1" applyAlignment="1">
      <alignment horizontal="left" vertical="center"/>
    </xf>
    <xf numFmtId="0" fontId="5" fillId="7" borderId="51" xfId="0" applyFont="1" applyFill="1" applyBorder="1" applyAlignment="1">
      <alignment horizontal="left" vertical="center"/>
    </xf>
    <xf numFmtId="0" fontId="22" fillId="0" borderId="0" xfId="2" applyFont="1"/>
    <xf numFmtId="0" fontId="22" fillId="7" borderId="149" xfId="2" applyFont="1" applyFill="1" applyBorder="1"/>
    <xf numFmtId="0" fontId="22" fillId="7" borderId="146" xfId="2" applyFont="1" applyFill="1" applyBorder="1"/>
    <xf numFmtId="0" fontId="22" fillId="7" borderId="146" xfId="2" applyFont="1" applyFill="1" applyBorder="1" applyAlignment="1">
      <alignment vertical="center" wrapText="1"/>
    </xf>
    <xf numFmtId="0" fontId="22" fillId="7" borderId="145" xfId="2" applyFont="1" applyFill="1" applyBorder="1"/>
    <xf numFmtId="0" fontId="22" fillId="6" borderId="150" xfId="2" applyFont="1" applyFill="1" applyBorder="1"/>
    <xf numFmtId="0" fontId="22" fillId="6" borderId="120" xfId="2" applyFont="1" applyFill="1" applyBorder="1"/>
    <xf numFmtId="0" fontId="22" fillId="6" borderId="136" xfId="2" applyFont="1" applyFill="1" applyBorder="1"/>
    <xf numFmtId="0" fontId="22" fillId="6" borderId="151" xfId="2" applyFont="1" applyFill="1" applyBorder="1"/>
    <xf numFmtId="0" fontId="22" fillId="6" borderId="92" xfId="2" applyFont="1" applyFill="1" applyBorder="1"/>
    <xf numFmtId="0" fontId="22" fillId="6" borderId="90" xfId="2" applyFont="1" applyFill="1" applyBorder="1"/>
    <xf numFmtId="0" fontId="22" fillId="6" borderId="92" xfId="2" applyFont="1" applyFill="1" applyBorder="1" applyAlignment="1">
      <alignment horizontal="left"/>
    </xf>
    <xf numFmtId="0" fontId="22" fillId="0" borderId="151" xfId="2" applyFont="1" applyBorder="1"/>
    <xf numFmtId="0" fontId="22" fillId="0" borderId="92" xfId="2" applyFont="1" applyBorder="1"/>
    <xf numFmtId="0" fontId="22" fillId="0" borderId="90" xfId="2" applyFont="1" applyBorder="1"/>
    <xf numFmtId="0" fontId="22" fillId="0" borderId="151" xfId="2" applyFont="1" applyBorder="1" applyAlignment="1">
      <alignment horizontal="center"/>
    </xf>
    <xf numFmtId="0" fontId="22" fillId="0" borderId="152" xfId="2" applyFont="1" applyBorder="1"/>
    <xf numFmtId="0" fontId="22" fillId="0" borderId="134" xfId="2" applyFont="1" applyBorder="1"/>
    <xf numFmtId="0" fontId="22" fillId="0" borderId="135" xfId="2" applyFont="1" applyBorder="1"/>
    <xf numFmtId="0" fontId="22" fillId="0" borderId="0" xfId="2" applyFont="1" applyBorder="1"/>
    <xf numFmtId="0" fontId="22" fillId="0" borderId="0" xfId="2" applyFont="1" applyAlignment="1">
      <alignment vertical="top" wrapText="1"/>
    </xf>
    <xf numFmtId="0" fontId="20" fillId="0" borderId="0" xfId="0" applyFont="1" applyBorder="1" applyAlignment="1"/>
    <xf numFmtId="0" fontId="22" fillId="0" borderId="120" xfId="2" applyFont="1" applyBorder="1" applyAlignment="1">
      <alignment horizontal="center"/>
    </xf>
    <xf numFmtId="0" fontId="22" fillId="0" borderId="136" xfId="2" applyFont="1" applyBorder="1" applyAlignment="1">
      <alignment horizontal="center"/>
    </xf>
    <xf numFmtId="0" fontId="22" fillId="0" borderId="0" xfId="2" applyFont="1" applyBorder="1" applyAlignment="1">
      <alignment horizontal="center"/>
    </xf>
    <xf numFmtId="0" fontId="21" fillId="5" borderId="134" xfId="2" applyFont="1" applyFill="1" applyBorder="1" applyAlignment="1">
      <alignment horizontal="center" vertical="center" wrapText="1"/>
    </xf>
    <xf numFmtId="0" fontId="21" fillId="5" borderId="135" xfId="2" applyFont="1" applyFill="1" applyBorder="1" applyAlignment="1">
      <alignment horizontal="center" vertical="center" wrapText="1"/>
    </xf>
    <xf numFmtId="0" fontId="22" fillId="0" borderId="0" xfId="2" applyFont="1" applyAlignment="1">
      <alignment horizontal="center" vertical="center" wrapText="1"/>
    </xf>
    <xf numFmtId="0" fontId="22" fillId="0" borderId="0" xfId="2" applyFont="1" applyAlignment="1">
      <alignment horizontal="center"/>
    </xf>
    <xf numFmtId="0" fontId="21" fillId="5" borderId="152" xfId="2" applyFont="1" applyFill="1" applyBorder="1" applyAlignment="1">
      <alignment horizontal="center" vertical="center" wrapText="1"/>
    </xf>
    <xf numFmtId="0" fontId="22" fillId="0" borderId="182" xfId="2" applyFont="1" applyBorder="1"/>
    <xf numFmtId="0" fontId="22" fillId="0" borderId="122" xfId="2" applyFont="1" applyBorder="1"/>
    <xf numFmtId="0" fontId="22" fillId="0" borderId="183" xfId="2" applyFont="1" applyBorder="1"/>
    <xf numFmtId="0" fontId="30" fillId="0" borderId="0" xfId="0" applyFont="1"/>
    <xf numFmtId="0" fontId="17" fillId="4" borderId="38" xfId="2" applyFont="1" applyFill="1" applyBorder="1" applyAlignment="1">
      <alignment vertical="center" wrapText="1"/>
    </xf>
    <xf numFmtId="0" fontId="17" fillId="4" borderId="29" xfId="2" applyFont="1" applyFill="1" applyBorder="1" applyAlignment="1">
      <alignment vertical="center" wrapText="1"/>
    </xf>
    <xf numFmtId="0" fontId="0" fillId="0" borderId="34" xfId="0" applyBorder="1" applyAlignment="1"/>
    <xf numFmtId="0" fontId="0" fillId="0" borderId="166" xfId="0" applyBorder="1" applyAlignment="1"/>
    <xf numFmtId="0" fontId="0" fillId="0" borderId="93" xfId="0" applyBorder="1" applyAlignment="1"/>
    <xf numFmtId="0" fontId="21" fillId="0" borderId="186" xfId="2" applyFont="1" applyBorder="1" applyAlignment="1">
      <alignment vertical="center"/>
    </xf>
    <xf numFmtId="0" fontId="21" fillId="0" borderId="99" xfId="2" applyFont="1" applyBorder="1" applyAlignment="1">
      <alignment vertical="center"/>
    </xf>
    <xf numFmtId="0" fontId="32" fillId="4" borderId="38" xfId="2" applyFont="1" applyFill="1" applyBorder="1" applyAlignment="1">
      <alignment horizontal="center" vertical="center" wrapText="1"/>
    </xf>
    <xf numFmtId="0" fontId="34" fillId="0" borderId="0" xfId="2" applyFont="1"/>
    <xf numFmtId="0" fontId="0" fillId="0" borderId="0" xfId="0" applyFont="1" applyBorder="1"/>
    <xf numFmtId="0" fontId="0" fillId="0" borderId="0" xfId="0" applyFont="1" applyBorder="1" applyAlignment="1">
      <alignment horizontal="center"/>
    </xf>
    <xf numFmtId="9" fontId="0" fillId="0" borderId="0" xfId="0" applyNumberFormat="1" applyFont="1" applyBorder="1" applyAlignment="1">
      <alignment horizontal="center"/>
    </xf>
    <xf numFmtId="0" fontId="33" fillId="11" borderId="188" xfId="2" applyFont="1" applyFill="1" applyBorder="1" applyAlignment="1">
      <alignment horizontal="center" vertical="center" wrapText="1"/>
    </xf>
    <xf numFmtId="0" fontId="18" fillId="13" borderId="79" xfId="2" applyFont="1" applyFill="1" applyBorder="1" applyAlignment="1">
      <alignment horizontal="left" vertical="center"/>
    </xf>
    <xf numFmtId="0" fontId="17" fillId="4" borderId="38" xfId="2" applyFont="1" applyFill="1" applyBorder="1" applyAlignment="1">
      <alignment horizontal="center" vertical="center" wrapText="1"/>
    </xf>
    <xf numFmtId="0" fontId="40" fillId="0" borderId="27" xfId="2" applyFont="1" applyBorder="1"/>
    <xf numFmtId="0" fontId="39" fillId="5" borderId="22" xfId="2" applyFont="1" applyFill="1" applyBorder="1" applyAlignment="1">
      <alignment horizontal="center" vertical="center" wrapText="1"/>
    </xf>
    <xf numFmtId="0" fontId="39" fillId="5" borderId="24" xfId="2" applyFont="1" applyFill="1" applyBorder="1" applyAlignment="1">
      <alignment horizontal="center" vertical="center" wrapText="1"/>
    </xf>
    <xf numFmtId="0" fontId="40" fillId="0" borderId="13" xfId="2" applyFont="1" applyBorder="1" applyAlignment="1">
      <alignment horizontal="center" vertical="center" wrapText="1"/>
    </xf>
    <xf numFmtId="0" fontId="41" fillId="7" borderId="43" xfId="2" applyFont="1" applyFill="1" applyBorder="1" applyAlignment="1">
      <alignment vertical="top" wrapText="1"/>
    </xf>
    <xf numFmtId="0" fontId="40" fillId="0" borderId="75" xfId="2" applyFont="1" applyBorder="1" applyAlignment="1">
      <alignment horizontal="center" vertical="center" wrapText="1"/>
    </xf>
    <xf numFmtId="0" fontId="41" fillId="6" borderId="111" xfId="2" applyFont="1" applyFill="1" applyBorder="1" applyAlignment="1">
      <alignment vertical="top" wrapText="1"/>
    </xf>
    <xf numFmtId="0" fontId="40" fillId="0" borderId="100" xfId="2" applyFont="1" applyBorder="1" applyAlignment="1">
      <alignment horizontal="center" vertical="center" wrapText="1"/>
    </xf>
    <xf numFmtId="0" fontId="41" fillId="6" borderId="96" xfId="2" applyFont="1" applyFill="1" applyBorder="1" applyAlignment="1">
      <alignment vertical="top" wrapText="1"/>
    </xf>
    <xf numFmtId="0" fontId="40" fillId="0" borderId="140" xfId="2" applyFont="1" applyBorder="1" applyAlignment="1">
      <alignment horizontal="center" vertical="center" wrapText="1"/>
    </xf>
    <xf numFmtId="0" fontId="41" fillId="6" borderId="139" xfId="2" applyFont="1" applyFill="1" applyBorder="1" applyAlignment="1">
      <alignment vertical="top" wrapText="1"/>
    </xf>
    <xf numFmtId="0" fontId="40" fillId="0" borderId="119" xfId="2" applyFont="1" applyBorder="1" applyAlignment="1">
      <alignment horizontal="center" vertical="center" wrapText="1"/>
    </xf>
    <xf numFmtId="0" fontId="40" fillId="0" borderId="107" xfId="2" applyFont="1" applyBorder="1" applyAlignment="1">
      <alignment horizontal="center" vertical="center" wrapText="1"/>
    </xf>
    <xf numFmtId="0" fontId="39" fillId="6" borderId="69" xfId="2" applyFont="1" applyFill="1" applyBorder="1" applyAlignment="1">
      <alignment horizontal="center" vertical="center" wrapText="1"/>
    </xf>
    <xf numFmtId="0" fontId="39" fillId="6" borderId="165" xfId="2" applyFont="1" applyFill="1" applyBorder="1" applyAlignment="1">
      <alignment horizontal="left" vertical="center" wrapText="1"/>
    </xf>
    <xf numFmtId="0" fontId="41" fillId="6" borderId="20" xfId="2" applyFont="1" applyFill="1" applyBorder="1" applyAlignment="1">
      <alignment vertical="top" wrapText="1"/>
    </xf>
    <xf numFmtId="0" fontId="41" fillId="0" borderId="111" xfId="2" applyFont="1" applyBorder="1" applyAlignment="1">
      <alignment vertical="top" wrapText="1"/>
    </xf>
    <xf numFmtId="0" fontId="41" fillId="0" borderId="139" xfId="2" applyFont="1" applyBorder="1" applyAlignment="1">
      <alignment vertical="top" wrapText="1"/>
    </xf>
    <xf numFmtId="0" fontId="39" fillId="0" borderId="12" xfId="2" applyFont="1" applyBorder="1" applyAlignment="1">
      <alignment horizontal="center" vertical="center" wrapText="1"/>
    </xf>
    <xf numFmtId="0" fontId="39" fillId="0" borderId="146" xfId="2" applyFont="1" applyBorder="1" applyAlignment="1">
      <alignment horizontal="left" vertical="center" wrapText="1"/>
    </xf>
    <xf numFmtId="0" fontId="41" fillId="0" borderId="43" xfId="2" applyFont="1" applyBorder="1" applyAlignment="1">
      <alignment horizontal="left" vertical="top" wrapText="1"/>
    </xf>
    <xf numFmtId="0" fontId="41" fillId="0" borderId="43" xfId="2" applyFont="1" applyBorder="1" applyAlignment="1">
      <alignment vertical="top" wrapText="1"/>
    </xf>
    <xf numFmtId="0" fontId="40" fillId="0" borderId="11" xfId="2" applyFont="1" applyBorder="1" applyAlignment="1">
      <alignment horizontal="center" vertical="center" wrapText="1"/>
    </xf>
    <xf numFmtId="0" fontId="41" fillId="0" borderId="17" xfId="2" applyFont="1" applyBorder="1" applyAlignment="1">
      <alignment vertical="top" wrapText="1"/>
    </xf>
    <xf numFmtId="0" fontId="23" fillId="0" borderId="43" xfId="2" applyFont="1" applyBorder="1" applyAlignment="1">
      <alignment vertical="top" wrapText="1"/>
    </xf>
    <xf numFmtId="0" fontId="41" fillId="3" borderId="37" xfId="2" applyFont="1" applyFill="1" applyBorder="1" applyAlignment="1">
      <alignment vertical="top" wrapText="1"/>
    </xf>
    <xf numFmtId="0" fontId="40" fillId="0" borderId="10" xfId="2" applyFont="1" applyBorder="1" applyAlignment="1">
      <alignment horizontal="center" vertical="center" wrapText="1"/>
    </xf>
    <xf numFmtId="0" fontId="41" fillId="3" borderId="74" xfId="2" applyFont="1" applyFill="1" applyBorder="1" applyAlignment="1">
      <alignment vertical="top" wrapText="1"/>
    </xf>
    <xf numFmtId="0" fontId="41" fillId="6" borderId="43" xfId="2" applyFont="1" applyFill="1" applyBorder="1" applyAlignment="1">
      <alignment vertical="top" wrapText="1"/>
    </xf>
    <xf numFmtId="0" fontId="39" fillId="6" borderId="12" xfId="2" applyFont="1" applyFill="1" applyBorder="1" applyAlignment="1">
      <alignment horizontal="center" vertical="center" wrapText="1"/>
    </xf>
    <xf numFmtId="0" fontId="39" fillId="6" borderId="146" xfId="2" applyFont="1" applyFill="1" applyBorder="1" applyAlignment="1">
      <alignment horizontal="left" vertical="center" wrapText="1"/>
    </xf>
    <xf numFmtId="0" fontId="39" fillId="6" borderId="17" xfId="2" applyFont="1" applyFill="1" applyBorder="1" applyAlignment="1">
      <alignment horizontal="left" vertical="center" wrapText="1"/>
    </xf>
    <xf numFmtId="0" fontId="41" fillId="6" borderId="156" xfId="2" applyFont="1" applyFill="1" applyBorder="1" applyAlignment="1">
      <alignment vertical="top" wrapText="1"/>
    </xf>
    <xf numFmtId="0" fontId="41" fillId="6" borderId="17" xfId="2" applyFont="1" applyFill="1" applyBorder="1" applyAlignment="1">
      <alignment vertical="top" wrapText="1"/>
    </xf>
    <xf numFmtId="0" fontId="41" fillId="6" borderId="74" xfId="2" applyFont="1" applyFill="1" applyBorder="1" applyAlignment="1">
      <alignment vertical="top" wrapText="1"/>
    </xf>
    <xf numFmtId="0" fontId="40" fillId="0" borderId="22" xfId="2" applyFont="1" applyBorder="1" applyAlignment="1">
      <alignment horizontal="center" vertical="center" wrapText="1"/>
    </xf>
    <xf numFmtId="0" fontId="39" fillId="6" borderId="6" xfId="2" applyFont="1" applyFill="1" applyBorder="1" applyAlignment="1">
      <alignment horizontal="center" vertical="center" wrapText="1"/>
    </xf>
    <xf numFmtId="0" fontId="39" fillId="6" borderId="163" xfId="2" applyFont="1" applyFill="1" applyBorder="1" applyAlignment="1">
      <alignment horizontal="left" vertical="center" wrapText="1"/>
    </xf>
    <xf numFmtId="0" fontId="41" fillId="0" borderId="96" xfId="2" applyFont="1" applyBorder="1" applyAlignment="1">
      <alignment vertical="top" wrapText="1"/>
    </xf>
    <xf numFmtId="0" fontId="39" fillId="0" borderId="41" xfId="2" applyFont="1" applyBorder="1" applyAlignment="1">
      <alignment horizontal="center" vertical="center" wrapText="1"/>
    </xf>
    <xf numFmtId="0" fontId="39" fillId="0" borderId="147" xfId="2" applyFont="1" applyBorder="1" applyAlignment="1">
      <alignment horizontal="left" vertical="center" wrapText="1"/>
    </xf>
    <xf numFmtId="0" fontId="41" fillId="0" borderId="37" xfId="2" applyFont="1" applyBorder="1" applyAlignment="1">
      <alignment vertical="top" wrapText="1"/>
    </xf>
    <xf numFmtId="0" fontId="40" fillId="0" borderId="2" xfId="2" applyFont="1" applyBorder="1" applyAlignment="1">
      <alignment horizontal="center" vertical="center" wrapText="1"/>
    </xf>
    <xf numFmtId="0" fontId="39" fillId="6" borderId="3" xfId="2" applyFont="1" applyFill="1" applyBorder="1" applyAlignment="1">
      <alignment horizontal="center" vertical="center" wrapText="1"/>
    </xf>
    <xf numFmtId="0" fontId="39" fillId="6" borderId="161" xfId="2" applyFont="1" applyFill="1" applyBorder="1" applyAlignment="1">
      <alignment horizontal="left" vertical="center" wrapText="1"/>
    </xf>
    <xf numFmtId="0" fontId="41" fillId="6" borderId="14" xfId="2" applyFont="1" applyFill="1" applyBorder="1" applyAlignment="1">
      <alignment vertical="top" wrapText="1"/>
    </xf>
    <xf numFmtId="0" fontId="40" fillId="0" borderId="5" xfId="2" applyFont="1" applyBorder="1" applyAlignment="1">
      <alignment horizontal="center" vertical="center" wrapText="1"/>
    </xf>
    <xf numFmtId="0" fontId="39" fillId="6" borderId="41" xfId="2" applyFont="1" applyFill="1" applyBorder="1" applyAlignment="1">
      <alignment horizontal="center" vertical="center" wrapText="1"/>
    </xf>
    <xf numFmtId="0" fontId="39" fillId="6" borderId="147" xfId="2" applyFont="1" applyFill="1" applyBorder="1" applyAlignment="1">
      <alignment horizontal="left" vertical="center" wrapText="1"/>
    </xf>
    <xf numFmtId="0" fontId="41" fillId="0" borderId="20" xfId="2" applyFont="1" applyBorder="1" applyAlignment="1">
      <alignment vertical="top" wrapText="1"/>
    </xf>
    <xf numFmtId="0" fontId="41" fillId="6" borderId="79" xfId="2" applyFont="1" applyFill="1" applyBorder="1" applyAlignment="1">
      <alignment vertical="top" wrapText="1"/>
    </xf>
    <xf numFmtId="0" fontId="41" fillId="6" borderId="114" xfId="2" applyFont="1" applyFill="1" applyBorder="1" applyAlignment="1">
      <alignment vertical="top" wrapText="1"/>
    </xf>
    <xf numFmtId="0" fontId="41" fillId="8" borderId="111" xfId="2" applyFont="1" applyFill="1" applyBorder="1" applyAlignment="1">
      <alignment vertical="top" wrapText="1"/>
    </xf>
    <xf numFmtId="0" fontId="41" fillId="8" borderId="96" xfId="2" applyFont="1" applyFill="1" applyBorder="1" applyAlignment="1">
      <alignment vertical="top" wrapText="1"/>
    </xf>
    <xf numFmtId="0" fontId="40" fillId="0" borderId="102" xfId="2" applyFont="1" applyBorder="1" applyAlignment="1">
      <alignment horizontal="center" vertical="center" wrapText="1"/>
    </xf>
    <xf numFmtId="0" fontId="41" fillId="8" borderId="139" xfId="2" applyFont="1" applyFill="1" applyBorder="1" applyAlignment="1">
      <alignment vertical="top" wrapText="1"/>
    </xf>
    <xf numFmtId="0" fontId="41" fillId="6" borderId="105" xfId="2" applyFont="1" applyFill="1" applyBorder="1" applyAlignment="1">
      <alignment vertical="top" wrapText="1"/>
    </xf>
    <xf numFmtId="0" fontId="41" fillId="3" borderId="20" xfId="2" applyFont="1" applyFill="1" applyBorder="1" applyAlignment="1">
      <alignment vertical="top" wrapText="1"/>
    </xf>
    <xf numFmtId="0" fontId="41" fillId="0" borderId="14" xfId="2" applyFont="1" applyBorder="1" applyAlignment="1">
      <alignment vertical="top" wrapText="1"/>
    </xf>
    <xf numFmtId="0" fontId="41" fillId="0" borderId="105" xfId="2" applyFont="1" applyBorder="1" applyAlignment="1">
      <alignment vertical="top" wrapText="1"/>
    </xf>
    <xf numFmtId="0" fontId="41" fillId="7" borderId="79" xfId="2" applyFont="1" applyFill="1" applyBorder="1" applyAlignment="1">
      <alignment vertical="top" wrapText="1"/>
    </xf>
    <xf numFmtId="0" fontId="41" fillId="7" borderId="96" xfId="2" applyFont="1" applyFill="1" applyBorder="1" applyAlignment="1">
      <alignment vertical="top" wrapText="1"/>
    </xf>
    <xf numFmtId="0" fontId="41" fillId="7" borderId="105" xfId="2" applyFont="1" applyFill="1" applyBorder="1" applyAlignment="1">
      <alignment vertical="top" wrapText="1"/>
    </xf>
    <xf numFmtId="0" fontId="39" fillId="9" borderId="3" xfId="2" applyFont="1" applyFill="1" applyBorder="1" applyAlignment="1">
      <alignment horizontal="center" vertical="center" wrapText="1"/>
    </xf>
    <xf numFmtId="0" fontId="39" fillId="9" borderId="165" xfId="2" applyFont="1" applyFill="1" applyBorder="1" applyAlignment="1">
      <alignment horizontal="left" vertical="center" wrapText="1"/>
    </xf>
    <xf numFmtId="0" fontId="41" fillId="7" borderId="74" xfId="2" applyFont="1" applyFill="1" applyBorder="1" applyAlignment="1">
      <alignment vertical="top" wrapText="1"/>
    </xf>
    <xf numFmtId="0" fontId="41" fillId="0" borderId="74" xfId="2" applyFont="1" applyBorder="1" applyAlignment="1">
      <alignment vertical="top" wrapText="1"/>
    </xf>
    <xf numFmtId="0" fontId="40" fillId="0" borderId="16" xfId="2" applyFont="1" applyBorder="1" applyAlignment="1">
      <alignment horizontal="center" vertical="center" wrapText="1"/>
    </xf>
    <xf numFmtId="0" fontId="39" fillId="0" borderId="144" xfId="2" applyFont="1" applyBorder="1" applyAlignment="1">
      <alignment vertical="center" wrapText="1"/>
    </xf>
    <xf numFmtId="0" fontId="41" fillId="0" borderId="74" xfId="2" applyFont="1" applyBorder="1" applyAlignment="1">
      <alignment horizontal="center" vertical="top" wrapText="1"/>
    </xf>
    <xf numFmtId="0" fontId="0" fillId="0" borderId="97" xfId="0" applyFont="1" applyBorder="1" applyAlignment="1">
      <alignment horizontal="left" vertical="top" wrapText="1"/>
    </xf>
    <xf numFmtId="9" fontId="0" fillId="0" borderId="96" xfId="0" applyNumberFormat="1" applyFont="1" applyBorder="1" applyAlignment="1">
      <alignment horizontal="center" vertical="center" wrapText="1"/>
    </xf>
    <xf numFmtId="0" fontId="0" fillId="0" borderId="97" xfId="0" applyFont="1" applyBorder="1" applyAlignment="1">
      <alignment horizontal="left" vertical="top"/>
    </xf>
    <xf numFmtId="0" fontId="0" fillId="0" borderId="95" xfId="0" applyFont="1" applyBorder="1" applyAlignment="1">
      <alignment horizontal="center"/>
    </xf>
    <xf numFmtId="0" fontId="0" fillId="0" borderId="95" xfId="0" applyFont="1" applyFill="1" applyBorder="1" applyAlignment="1">
      <alignment horizontal="center"/>
    </xf>
    <xf numFmtId="0" fontId="0" fillId="0" borderId="110" xfId="0" applyFont="1" applyBorder="1" applyAlignment="1">
      <alignment horizontal="center"/>
    </xf>
    <xf numFmtId="0" fontId="0" fillId="0" borderId="113" xfId="0" applyFont="1" applyFill="1" applyBorder="1" applyAlignment="1">
      <alignment horizontal="center"/>
    </xf>
    <xf numFmtId="0" fontId="35" fillId="0" borderId="97" xfId="0" applyFont="1" applyBorder="1" applyAlignment="1">
      <alignment horizontal="left" vertical="top"/>
    </xf>
    <xf numFmtId="9" fontId="35" fillId="0" borderId="96" xfId="0" applyNumberFormat="1" applyFont="1" applyBorder="1" applyAlignment="1">
      <alignment horizontal="center" vertical="center" wrapText="1"/>
    </xf>
    <xf numFmtId="0" fontId="35" fillId="0" borderId="115" xfId="0" applyFont="1" applyBorder="1" applyAlignment="1">
      <alignment horizontal="left" vertical="top" wrapText="1"/>
    </xf>
    <xf numFmtId="9" fontId="35" fillId="0" borderId="114" xfId="0" applyNumberFormat="1" applyFont="1" applyBorder="1" applyAlignment="1">
      <alignment horizontal="center" vertical="center" wrapText="1"/>
    </xf>
    <xf numFmtId="0" fontId="35" fillId="0" borderId="109" xfId="0" applyFont="1" applyBorder="1" applyAlignment="1">
      <alignment horizontal="left" vertical="top" wrapText="1"/>
    </xf>
    <xf numFmtId="9" fontId="35" fillId="0" borderId="111" xfId="0" applyNumberFormat="1" applyFont="1" applyBorder="1" applyAlignment="1">
      <alignment horizontal="center" vertical="center" wrapText="1"/>
    </xf>
    <xf numFmtId="9" fontId="0" fillId="0" borderId="0" xfId="3" applyFont="1" applyBorder="1"/>
    <xf numFmtId="9" fontId="24" fillId="0" borderId="19" xfId="3" applyFont="1" applyFill="1" applyBorder="1" applyAlignment="1">
      <alignment horizontal="center" vertical="center" wrapText="1"/>
    </xf>
    <xf numFmtId="9" fontId="24" fillId="0" borderId="97" xfId="3" applyFont="1" applyFill="1" applyBorder="1" applyAlignment="1">
      <alignment horizontal="center" vertical="center" wrapText="1"/>
    </xf>
    <xf numFmtId="9" fontId="24" fillId="0" borderId="159" xfId="3" applyFont="1" applyFill="1" applyBorder="1" applyAlignment="1">
      <alignment horizontal="center" vertical="center" wrapText="1"/>
    </xf>
    <xf numFmtId="9" fontId="24" fillId="0" borderId="131" xfId="3" applyFont="1" applyFill="1" applyBorder="1" applyAlignment="1">
      <alignment horizontal="center" vertical="center" wrapText="1"/>
    </xf>
    <xf numFmtId="9" fontId="24" fillId="0" borderId="116" xfId="3" applyFont="1" applyFill="1" applyBorder="1" applyAlignment="1">
      <alignment horizontal="center" vertical="center" wrapText="1"/>
    </xf>
    <xf numFmtId="9" fontId="24" fillId="3" borderId="116" xfId="3" applyFont="1" applyFill="1" applyBorder="1" applyAlignment="1">
      <alignment horizontal="center" vertical="center" wrapText="1"/>
    </xf>
    <xf numFmtId="9" fontId="24" fillId="0" borderId="7" xfId="3" applyFont="1" applyFill="1" applyBorder="1" applyAlignment="1">
      <alignment horizontal="center" vertical="center" wrapText="1"/>
    </xf>
    <xf numFmtId="9" fontId="24" fillId="0" borderId="91" xfId="3" applyFont="1" applyFill="1" applyBorder="1" applyAlignment="1">
      <alignment horizontal="center" vertical="center"/>
    </xf>
    <xf numFmtId="9" fontId="24" fillId="0" borderId="155" xfId="3" applyFont="1" applyFill="1" applyBorder="1" applyAlignment="1">
      <alignment horizontal="center" vertical="center"/>
    </xf>
    <xf numFmtId="9" fontId="24" fillId="0" borderId="109" xfId="3" applyFont="1" applyFill="1" applyBorder="1" applyAlignment="1">
      <alignment horizontal="center" vertical="center"/>
    </xf>
    <xf numFmtId="9" fontId="24" fillId="0" borderId="77" xfId="3" applyFont="1" applyFill="1" applyBorder="1" applyAlignment="1">
      <alignment horizontal="center" vertical="center" wrapText="1"/>
    </xf>
    <xf numFmtId="9" fontId="24" fillId="0" borderId="19" xfId="3" applyFont="1" applyFill="1" applyBorder="1" applyAlignment="1">
      <alignment horizontal="center" vertical="center"/>
    </xf>
    <xf numFmtId="9" fontId="24" fillId="0" borderId="116" xfId="3" applyFont="1" applyFill="1" applyBorder="1" applyAlignment="1">
      <alignment horizontal="center" vertical="center"/>
    </xf>
    <xf numFmtId="9" fontId="24" fillId="0" borderId="104" xfId="3" applyFont="1" applyFill="1" applyBorder="1" applyAlignment="1">
      <alignment horizontal="center" vertical="center"/>
    </xf>
    <xf numFmtId="164" fontId="0" fillId="0" borderId="24" xfId="0" applyNumberFormat="1" applyFont="1" applyBorder="1" applyAlignment="1">
      <alignment horizontal="center"/>
    </xf>
    <xf numFmtId="9" fontId="22" fillId="0" borderId="0" xfId="2" applyNumberFormat="1" applyFont="1"/>
    <xf numFmtId="9" fontId="24" fillId="2" borderId="109" xfId="3" applyFont="1" applyFill="1" applyBorder="1" applyAlignment="1">
      <alignment horizontal="center" vertical="center"/>
    </xf>
    <xf numFmtId="9" fontId="24" fillId="2" borderId="19" xfId="3" applyFont="1" applyFill="1" applyBorder="1" applyAlignment="1">
      <alignment horizontal="center" vertical="center" wrapText="1"/>
    </xf>
    <xf numFmtId="9" fontId="24" fillId="2" borderId="97" xfId="3" applyFont="1" applyFill="1" applyBorder="1" applyAlignment="1">
      <alignment horizontal="center" vertical="center" wrapText="1"/>
    </xf>
    <xf numFmtId="9" fontId="24" fillId="2" borderId="155" xfId="3" applyFont="1" applyFill="1" applyBorder="1" applyAlignment="1">
      <alignment horizontal="center" vertical="center" wrapText="1"/>
    </xf>
    <xf numFmtId="9" fontId="24" fillId="2" borderId="116" xfId="3" applyFont="1" applyFill="1" applyBorder="1" applyAlignment="1">
      <alignment horizontal="center" vertical="center" wrapText="1"/>
    </xf>
    <xf numFmtId="9" fontId="24" fillId="2" borderId="41" xfId="3" applyFont="1" applyFill="1" applyBorder="1" applyAlignment="1">
      <alignment horizontal="center" vertical="top" wrapText="1"/>
    </xf>
    <xf numFmtId="9" fontId="24" fillId="2" borderId="77" xfId="3" applyFont="1" applyFill="1" applyBorder="1" applyAlignment="1">
      <alignment horizontal="center" vertical="center"/>
    </xf>
    <xf numFmtId="9" fontId="24" fillId="2" borderId="137" xfId="3" applyFont="1" applyFill="1" applyBorder="1" applyAlignment="1">
      <alignment horizontal="center" vertical="center" wrapText="1"/>
    </xf>
    <xf numFmtId="9" fontId="24" fillId="2" borderId="130" xfId="3" applyFont="1" applyFill="1" applyBorder="1" applyAlignment="1">
      <alignment horizontal="center" vertical="center" wrapText="1"/>
    </xf>
    <xf numFmtId="9" fontId="24" fillId="2" borderId="116" xfId="3" applyFont="1" applyFill="1" applyBorder="1" applyAlignment="1">
      <alignment horizontal="center" vertical="center"/>
    </xf>
    <xf numFmtId="9" fontId="24" fillId="17" borderId="116" xfId="3" applyFont="1" applyFill="1" applyBorder="1" applyAlignment="1">
      <alignment horizontal="center" vertical="center" wrapText="1"/>
    </xf>
    <xf numFmtId="9" fontId="24" fillId="17" borderId="125" xfId="3" applyFont="1" applyFill="1" applyBorder="1" applyAlignment="1">
      <alignment horizontal="center" vertical="center"/>
    </xf>
    <xf numFmtId="9" fontId="24" fillId="17" borderId="69" xfId="3" applyFont="1" applyFill="1" applyBorder="1" applyAlignment="1">
      <alignment horizontal="center" vertical="center"/>
    </xf>
    <xf numFmtId="0" fontId="35" fillId="7" borderId="22" xfId="0" applyFont="1" applyFill="1" applyBorder="1" applyAlignment="1">
      <alignment horizontal="center" vertical="center" wrapText="1"/>
    </xf>
    <xf numFmtId="0" fontId="35" fillId="7" borderId="24" xfId="0" applyFont="1" applyFill="1" applyBorder="1" applyAlignment="1">
      <alignment horizontal="center" vertical="center" wrapText="1"/>
    </xf>
    <xf numFmtId="9" fontId="0" fillId="0" borderId="0" xfId="0" applyNumberFormat="1"/>
    <xf numFmtId="0" fontId="49" fillId="0" borderId="11" xfId="2" applyFont="1" applyBorder="1" applyAlignment="1">
      <alignment horizontal="center" vertical="center" wrapText="1"/>
    </xf>
    <xf numFmtId="0" fontId="48" fillId="6" borderId="12" xfId="2" applyFont="1" applyFill="1" applyBorder="1" applyAlignment="1">
      <alignment horizontal="center" vertical="center" wrapText="1"/>
    </xf>
    <xf numFmtId="0" fontId="49" fillId="0" borderId="2" xfId="2" applyFont="1" applyBorder="1" applyAlignment="1">
      <alignment horizontal="center" vertical="center" wrapText="1"/>
    </xf>
    <xf numFmtId="0" fontId="49" fillId="0" borderId="5" xfId="2" applyFont="1" applyBorder="1" applyAlignment="1">
      <alignment horizontal="center" vertical="center" wrapText="1"/>
    </xf>
    <xf numFmtId="0" fontId="48" fillId="9" borderId="3" xfId="2" applyFont="1" applyFill="1" applyBorder="1" applyAlignment="1">
      <alignment horizontal="center" vertical="center" wrapText="1"/>
    </xf>
    <xf numFmtId="0" fontId="0" fillId="0" borderId="0" xfId="0" applyFont="1" applyAlignment="1">
      <alignment horizontal="center" vertical="center"/>
    </xf>
    <xf numFmtId="10" fontId="48" fillId="5" borderId="9" xfId="2" applyNumberFormat="1" applyFont="1" applyFill="1" applyBorder="1" applyAlignment="1">
      <alignment horizontal="center" vertical="center" wrapText="1"/>
    </xf>
    <xf numFmtId="164" fontId="35" fillId="18" borderId="24" xfId="0" applyNumberFormat="1" applyFont="1" applyFill="1" applyBorder="1" applyAlignment="1">
      <alignment horizontal="center"/>
    </xf>
    <xf numFmtId="0" fontId="1" fillId="0" borderId="115" xfId="0" applyFont="1" applyBorder="1" applyAlignment="1">
      <alignment horizontal="left" vertical="top" wrapText="1"/>
    </xf>
    <xf numFmtId="0" fontId="1" fillId="0" borderId="109" xfId="0" applyFont="1" applyBorder="1" applyAlignment="1">
      <alignment horizontal="left" vertical="top" wrapText="1"/>
    </xf>
    <xf numFmtId="0" fontId="1" fillId="0" borderId="97" xfId="0" applyFont="1" applyBorder="1" applyAlignment="1">
      <alignment horizontal="left" vertical="top" wrapText="1"/>
    </xf>
    <xf numFmtId="0" fontId="35" fillId="19" borderId="22" xfId="0" applyFont="1" applyFill="1" applyBorder="1" applyAlignment="1">
      <alignment horizontal="center" vertical="center" wrapText="1"/>
    </xf>
    <xf numFmtId="0" fontId="35" fillId="20" borderId="22" xfId="0" applyFont="1" applyFill="1" applyBorder="1" applyAlignment="1">
      <alignment horizontal="center" vertical="center" wrapText="1"/>
    </xf>
    <xf numFmtId="9" fontId="35" fillId="20" borderId="111" xfId="0" applyNumberFormat="1" applyFont="1" applyFill="1" applyBorder="1" applyAlignment="1">
      <alignment horizontal="center" vertical="center" wrapText="1"/>
    </xf>
    <xf numFmtId="9" fontId="35" fillId="20" borderId="96" xfId="0" applyNumberFormat="1" applyFont="1" applyFill="1" applyBorder="1" applyAlignment="1">
      <alignment horizontal="center" vertical="center" wrapText="1"/>
    </xf>
    <xf numFmtId="9" fontId="35" fillId="20" borderId="114" xfId="0" applyNumberFormat="1" applyFont="1" applyFill="1" applyBorder="1" applyAlignment="1">
      <alignment horizontal="center" vertical="center" wrapText="1"/>
    </xf>
    <xf numFmtId="9" fontId="35" fillId="19" borderId="111" xfId="0" applyNumberFormat="1" applyFont="1" applyFill="1" applyBorder="1" applyAlignment="1">
      <alignment horizontal="center" vertical="center" wrapText="1"/>
    </xf>
    <xf numFmtId="9" fontId="35" fillId="19" borderId="111" xfId="3" applyFont="1" applyFill="1" applyBorder="1" applyAlignment="1">
      <alignment horizontal="center" vertical="center" wrapText="1"/>
    </xf>
    <xf numFmtId="9" fontId="35" fillId="19" borderId="96" xfId="0" applyNumberFormat="1" applyFont="1" applyFill="1" applyBorder="1" applyAlignment="1">
      <alignment horizontal="center" vertical="center" wrapText="1"/>
    </xf>
    <xf numFmtId="9" fontId="35" fillId="19" borderId="114" xfId="0" applyNumberFormat="1" applyFont="1" applyFill="1" applyBorder="1" applyAlignment="1">
      <alignment horizontal="center" vertical="center" wrapText="1"/>
    </xf>
    <xf numFmtId="164" fontId="0" fillId="0" borderId="0" xfId="0" applyNumberFormat="1"/>
    <xf numFmtId="0" fontId="48" fillId="0" borderId="3" xfId="2" applyFont="1" applyBorder="1" applyAlignment="1">
      <alignment horizontal="center" vertical="center" wrapText="1"/>
    </xf>
    <xf numFmtId="0" fontId="48" fillId="0" borderId="41" xfId="2" applyFont="1" applyBorder="1" applyAlignment="1">
      <alignment horizontal="center" vertical="center" wrapText="1"/>
    </xf>
    <xf numFmtId="0" fontId="48" fillId="0" borderId="123" xfId="2" applyFont="1" applyBorder="1" applyAlignment="1">
      <alignment horizontal="center" vertical="center" wrapText="1"/>
    </xf>
    <xf numFmtId="0" fontId="48" fillId="0" borderId="45" xfId="2" applyFont="1" applyBorder="1" applyAlignment="1">
      <alignment horizontal="center" vertical="center" wrapText="1"/>
    </xf>
    <xf numFmtId="0" fontId="48" fillId="0" borderId="73" xfId="2" applyFont="1" applyBorder="1" applyAlignment="1">
      <alignment horizontal="center" vertical="center" wrapText="1"/>
    </xf>
    <xf numFmtId="0" fontId="48" fillId="6" borderId="41" xfId="2" applyFont="1" applyFill="1" applyBorder="1" applyAlignment="1">
      <alignment horizontal="center" vertical="center" wrapText="1"/>
    </xf>
    <xf numFmtId="0" fontId="48" fillId="0" borderId="6" xfId="2" applyFont="1" applyBorder="1" applyAlignment="1">
      <alignment horizontal="center" vertical="center" wrapText="1"/>
    </xf>
    <xf numFmtId="0" fontId="48" fillId="0" borderId="49" xfId="2" applyFont="1" applyBorder="1" applyAlignment="1">
      <alignment horizontal="center" vertical="center" wrapText="1"/>
    </xf>
    <xf numFmtId="0" fontId="48" fillId="0" borderId="12" xfId="2" applyFont="1" applyBorder="1" applyAlignment="1">
      <alignment horizontal="center" vertical="center" wrapText="1"/>
    </xf>
    <xf numFmtId="0" fontId="48" fillId="0" borderId="196" xfId="2" applyFont="1" applyBorder="1" applyAlignment="1">
      <alignment horizontal="center" vertical="center" wrapText="1"/>
    </xf>
    <xf numFmtId="0" fontId="48" fillId="0" borderId="200" xfId="2" applyFont="1" applyBorder="1" applyAlignment="1">
      <alignment horizontal="center" vertical="center" wrapText="1"/>
    </xf>
    <xf numFmtId="0" fontId="48" fillId="0" borderId="91" xfId="2" applyFont="1" applyBorder="1" applyAlignment="1">
      <alignment horizontal="center" vertical="center" wrapText="1"/>
    </xf>
    <xf numFmtId="0" fontId="48" fillId="0" borderId="7" xfId="2" applyFont="1" applyBorder="1" applyAlignment="1">
      <alignment horizontal="center" vertical="center" wrapText="1"/>
    </xf>
    <xf numFmtId="0" fontId="48" fillId="0" borderId="170" xfId="2" applyFont="1" applyBorder="1" applyAlignment="1">
      <alignment horizontal="center" vertical="center" wrapText="1"/>
    </xf>
    <xf numFmtId="0" fontId="48" fillId="6" borderId="191" xfId="2" applyFont="1" applyFill="1" applyBorder="1" applyAlignment="1">
      <alignment horizontal="center" vertical="center" wrapText="1"/>
    </xf>
    <xf numFmtId="0" fontId="48" fillId="6" borderId="170" xfId="2" applyFont="1" applyFill="1" applyBorder="1" applyAlignment="1">
      <alignment horizontal="center" vertical="center" wrapText="1"/>
    </xf>
    <xf numFmtId="0" fontId="48" fillId="9" borderId="197" xfId="2" applyFont="1" applyFill="1" applyBorder="1" applyAlignment="1">
      <alignment horizontal="center" vertical="center" wrapText="1"/>
    </xf>
    <xf numFmtId="0" fontId="0" fillId="0" borderId="0" xfId="0" applyAlignment="1">
      <alignment horizontal="center" vertical="center"/>
    </xf>
    <xf numFmtId="10" fontId="0" fillId="0" borderId="18" xfId="0" applyNumberFormat="1" applyBorder="1" applyAlignment="1">
      <alignment horizontal="center" vertical="center"/>
    </xf>
    <xf numFmtId="10" fontId="0" fillId="0" borderId="30" xfId="0" applyNumberFormat="1" applyBorder="1" applyAlignment="1">
      <alignment horizontal="center" vertical="center"/>
    </xf>
    <xf numFmtId="10" fontId="0" fillId="0" borderId="173" xfId="0" applyNumberFormat="1" applyBorder="1" applyAlignment="1">
      <alignment horizontal="center" vertical="center"/>
    </xf>
    <xf numFmtId="10" fontId="0" fillId="0" borderId="40" xfId="0" applyNumberFormat="1" applyBorder="1" applyAlignment="1">
      <alignment horizontal="center" vertical="center"/>
    </xf>
    <xf numFmtId="10" fontId="0" fillId="0" borderId="162" xfId="0" applyNumberFormat="1" applyFont="1" applyFill="1" applyBorder="1" applyAlignment="1">
      <alignment horizontal="center" vertical="center"/>
    </xf>
    <xf numFmtId="10" fontId="0" fillId="0" borderId="133" xfId="0" applyNumberFormat="1" applyFont="1" applyFill="1" applyBorder="1" applyAlignment="1">
      <alignment horizontal="center" vertical="center"/>
    </xf>
    <xf numFmtId="10" fontId="0" fillId="0" borderId="123" xfId="0" applyNumberFormat="1" applyFont="1" applyFill="1" applyBorder="1" applyAlignment="1">
      <alignment horizontal="center" vertical="center"/>
    </xf>
    <xf numFmtId="10" fontId="0" fillId="0" borderId="14" xfId="0" applyNumberFormat="1" applyFont="1" applyFill="1" applyBorder="1" applyAlignment="1">
      <alignment horizontal="center" vertical="center"/>
    </xf>
    <xf numFmtId="10" fontId="0" fillId="0" borderId="17" xfId="0" applyNumberFormat="1" applyFont="1" applyFill="1" applyBorder="1" applyAlignment="1">
      <alignment horizontal="center" vertical="center"/>
    </xf>
    <xf numFmtId="10" fontId="0" fillId="0" borderId="37" xfId="0" applyNumberFormat="1" applyFont="1" applyFill="1" applyBorder="1" applyAlignment="1">
      <alignment horizontal="center" vertical="center"/>
    </xf>
    <xf numFmtId="10" fontId="0" fillId="0" borderId="124" xfId="0" applyNumberFormat="1" applyFont="1" applyFill="1" applyBorder="1" applyAlignment="1">
      <alignment horizontal="center" vertical="center"/>
    </xf>
    <xf numFmtId="10" fontId="0" fillId="0" borderId="32" xfId="0" applyNumberFormat="1" applyFont="1" applyFill="1" applyBorder="1" applyAlignment="1">
      <alignment horizontal="center" vertical="center"/>
    </xf>
    <xf numFmtId="10" fontId="0" fillId="0" borderId="8" xfId="0" applyNumberFormat="1" applyFont="1" applyFill="1" applyBorder="1" applyAlignment="1">
      <alignment horizontal="center" vertical="center"/>
    </xf>
    <xf numFmtId="10" fontId="0" fillId="0" borderId="30" xfId="0" applyNumberFormat="1" applyBorder="1" applyAlignment="1">
      <alignment horizontal="center" vertical="center"/>
    </xf>
    <xf numFmtId="0" fontId="48" fillId="0" borderId="192" xfId="2" applyFont="1" applyBorder="1" applyAlignment="1">
      <alignment horizontal="center" vertical="center" wrapText="1"/>
    </xf>
    <xf numFmtId="0" fontId="48" fillId="0" borderId="144" xfId="2" applyFont="1" applyBorder="1" applyAlignment="1">
      <alignment horizontal="center" vertical="center" wrapText="1"/>
    </xf>
    <xf numFmtId="0" fontId="48" fillId="0" borderId="45" xfId="2" applyFont="1" applyBorder="1" applyAlignment="1">
      <alignment horizontal="center" vertical="center" wrapText="1"/>
    </xf>
    <xf numFmtId="0" fontId="48" fillId="0" borderId="194" xfId="2" applyFont="1" applyBorder="1" applyAlignment="1">
      <alignment horizontal="center" vertical="center" wrapText="1"/>
    </xf>
    <xf numFmtId="0" fontId="48" fillId="0" borderId="73" xfId="2" applyFont="1" applyBorder="1" applyAlignment="1">
      <alignment horizontal="center" vertical="center" wrapText="1"/>
    </xf>
    <xf numFmtId="0" fontId="48" fillId="6" borderId="45" xfId="2" applyFont="1" applyFill="1" applyBorder="1" applyAlignment="1">
      <alignment horizontal="center" vertical="center" wrapText="1"/>
    </xf>
    <xf numFmtId="0" fontId="48" fillId="6" borderId="198" xfId="2" applyFont="1" applyFill="1" applyBorder="1" applyAlignment="1">
      <alignment horizontal="center" vertical="center" wrapText="1"/>
    </xf>
    <xf numFmtId="0" fontId="48" fillId="0" borderId="12" xfId="2" applyFont="1" applyBorder="1" applyAlignment="1">
      <alignment horizontal="center" vertical="center" wrapText="1"/>
    </xf>
    <xf numFmtId="0" fontId="48" fillId="0" borderId="116" xfId="2" applyFont="1" applyBorder="1" applyAlignment="1">
      <alignment horizontal="center" vertical="center" wrapText="1"/>
    </xf>
    <xf numFmtId="10" fontId="0" fillId="0" borderId="162" xfId="0" applyNumberFormat="1" applyFont="1" applyFill="1" applyBorder="1" applyAlignment="1">
      <alignment horizontal="center" vertical="center"/>
    </xf>
    <xf numFmtId="10" fontId="0" fillId="0" borderId="133" xfId="0" applyNumberFormat="1" applyFont="1" applyFill="1" applyBorder="1" applyAlignment="1">
      <alignment horizontal="center" vertical="center"/>
    </xf>
    <xf numFmtId="0" fontId="48" fillId="6" borderId="41" xfId="2" applyFont="1" applyFill="1" applyBorder="1" applyAlignment="1">
      <alignment horizontal="center" vertical="center" wrapText="1"/>
    </xf>
    <xf numFmtId="10" fontId="0" fillId="0" borderId="27" xfId="0" applyNumberFormat="1" applyBorder="1" applyAlignment="1">
      <alignment horizontal="center" vertical="center"/>
    </xf>
    <xf numFmtId="10" fontId="0" fillId="0" borderId="18" xfId="0" applyNumberFormat="1" applyBorder="1" applyAlignment="1">
      <alignment horizontal="center" vertical="center"/>
    </xf>
    <xf numFmtId="10" fontId="0" fillId="0" borderId="0" xfId="0" applyNumberFormat="1" applyAlignment="1">
      <alignment horizontal="center" vertical="center"/>
    </xf>
    <xf numFmtId="10" fontId="48" fillId="5" borderId="34" xfId="2" applyNumberFormat="1" applyFont="1" applyFill="1" applyBorder="1" applyAlignment="1">
      <alignment horizontal="center" vertical="center" wrapText="1"/>
    </xf>
    <xf numFmtId="10" fontId="0" fillId="0" borderId="116" xfId="0" applyNumberFormat="1" applyFont="1" applyFill="1" applyBorder="1" applyAlignment="1">
      <alignment horizontal="center" vertical="center"/>
    </xf>
    <xf numFmtId="0" fontId="48" fillId="5" borderId="9" xfId="2" applyFont="1" applyFill="1" applyBorder="1" applyAlignment="1">
      <alignment horizontal="center" vertical="center" wrapText="1"/>
    </xf>
    <xf numFmtId="10" fontId="48" fillId="5" borderId="26" xfId="2" applyNumberFormat="1" applyFont="1" applyFill="1" applyBorder="1" applyAlignment="1">
      <alignment horizontal="center" vertical="center" wrapText="1"/>
    </xf>
    <xf numFmtId="10" fontId="0" fillId="0" borderId="91" xfId="0" applyNumberFormat="1" applyFont="1" applyFill="1" applyBorder="1" applyAlignment="1">
      <alignment horizontal="center" vertical="center"/>
    </xf>
    <xf numFmtId="10" fontId="0" fillId="0" borderId="7" xfId="0" applyNumberFormat="1" applyFont="1" applyFill="1" applyBorder="1" applyAlignment="1">
      <alignment horizontal="center" vertical="center"/>
    </xf>
    <xf numFmtId="10" fontId="0" fillId="0" borderId="26" xfId="0" applyNumberFormat="1" applyFont="1" applyFill="1" applyBorder="1" applyAlignment="1">
      <alignment horizontal="center" vertical="center"/>
    </xf>
    <xf numFmtId="0" fontId="49" fillId="0" borderId="21" xfId="2" applyFont="1" applyBorder="1" applyAlignment="1">
      <alignment horizontal="center" vertical="center" wrapText="1"/>
    </xf>
    <xf numFmtId="0" fontId="49" fillId="0" borderId="42" xfId="2" applyFont="1" applyBorder="1" applyAlignment="1">
      <alignment horizontal="center" vertical="center" wrapText="1"/>
    </xf>
    <xf numFmtId="0" fontId="49" fillId="0" borderId="15" xfId="2" applyFont="1" applyBorder="1" applyAlignment="1">
      <alignment horizontal="center" vertical="center" wrapText="1"/>
    </xf>
    <xf numFmtId="0" fontId="49" fillId="0" borderId="4" xfId="2" applyFont="1" applyBorder="1" applyAlignment="1">
      <alignment horizontal="center" vertical="center" wrapText="1"/>
    </xf>
    <xf numFmtId="10" fontId="0" fillId="0" borderId="116" xfId="0" applyNumberFormat="1" applyBorder="1" applyAlignment="1">
      <alignment horizontal="center" vertical="center"/>
    </xf>
    <xf numFmtId="0" fontId="48" fillId="6" borderId="116" xfId="2" applyFont="1" applyFill="1" applyBorder="1" applyAlignment="1">
      <alignment horizontal="center" vertical="center" wrapText="1"/>
    </xf>
    <xf numFmtId="10" fontId="0" fillId="0" borderId="91" xfId="0" applyNumberFormat="1" applyBorder="1" applyAlignment="1">
      <alignment horizontal="center" vertical="center"/>
    </xf>
    <xf numFmtId="10" fontId="0" fillId="0" borderId="7" xfId="0" applyNumberFormat="1" applyBorder="1" applyAlignment="1">
      <alignment horizontal="center" vertical="center"/>
    </xf>
    <xf numFmtId="10" fontId="0" fillId="0" borderId="26" xfId="0" applyNumberFormat="1" applyBorder="1" applyAlignment="1">
      <alignment horizontal="center" vertical="center"/>
    </xf>
    <xf numFmtId="0" fontId="48" fillId="6" borderId="7" xfId="2" applyFont="1" applyFill="1" applyBorder="1" applyAlignment="1">
      <alignment horizontal="center" vertical="center" wrapText="1"/>
    </xf>
    <xf numFmtId="10" fontId="0" fillId="0" borderId="91" xfId="0" applyNumberFormat="1" applyFont="1" applyFill="1" applyBorder="1" applyAlignment="1">
      <alignment horizontal="center" vertical="center" wrapText="1"/>
    </xf>
    <xf numFmtId="0" fontId="48" fillId="0" borderId="26" xfId="2" applyFont="1" applyBorder="1" applyAlignment="1">
      <alignment horizontal="center" vertical="center" wrapText="1"/>
    </xf>
    <xf numFmtId="0" fontId="49" fillId="0" borderId="174" xfId="2" applyFont="1" applyBorder="1" applyAlignment="1">
      <alignment horizontal="center" vertical="center" wrapText="1"/>
    </xf>
    <xf numFmtId="0" fontId="48" fillId="6" borderId="91" xfId="2" applyFont="1" applyFill="1" applyBorder="1" applyAlignment="1">
      <alignment horizontal="center" vertical="center" wrapText="1"/>
    </xf>
    <xf numFmtId="0" fontId="49" fillId="0" borderId="16" xfId="2" applyFont="1" applyBorder="1" applyAlignment="1">
      <alignment horizontal="center" vertical="center" wrapText="1"/>
    </xf>
    <xf numFmtId="10" fontId="0" fillId="0" borderId="49" xfId="0" applyNumberFormat="1" applyFont="1" applyFill="1" applyBorder="1" applyAlignment="1">
      <alignment horizontal="center" vertical="center"/>
    </xf>
    <xf numFmtId="10" fontId="0" fillId="0" borderId="30" xfId="0" applyNumberFormat="1" applyBorder="1" applyAlignment="1">
      <alignment horizontal="center" vertical="center"/>
    </xf>
    <xf numFmtId="0" fontId="48" fillId="0" borderId="192" xfId="2" applyFont="1" applyBorder="1" applyAlignment="1">
      <alignment horizontal="center" vertical="center" wrapText="1"/>
    </xf>
    <xf numFmtId="0" fontId="48" fillId="0" borderId="6" xfId="2" applyFont="1" applyBorder="1" applyAlignment="1">
      <alignment horizontal="center" vertical="center" wrapText="1"/>
    </xf>
    <xf numFmtId="0" fontId="48" fillId="0" borderId="3" xfId="2" applyFont="1" applyBorder="1" applyAlignment="1">
      <alignment horizontal="center" vertical="center" wrapText="1"/>
    </xf>
    <xf numFmtId="0" fontId="48" fillId="0" borderId="194" xfId="2" applyFont="1" applyBorder="1" applyAlignment="1">
      <alignment horizontal="center" vertical="center" wrapText="1"/>
    </xf>
    <xf numFmtId="0" fontId="48" fillId="0" borderId="12" xfId="2" applyFont="1" applyBorder="1" applyAlignment="1">
      <alignment horizontal="center" vertical="center" wrapText="1"/>
    </xf>
    <xf numFmtId="0" fontId="48" fillId="0" borderId="116" xfId="2" applyFont="1" applyBorder="1" applyAlignment="1">
      <alignment horizontal="center" vertical="center" wrapText="1"/>
    </xf>
    <xf numFmtId="0" fontId="48" fillId="0" borderId="73" xfId="2" applyFont="1" applyBorder="1" applyAlignment="1">
      <alignment horizontal="center" vertical="center" wrapText="1"/>
    </xf>
    <xf numFmtId="0" fontId="48" fillId="6" borderId="116" xfId="2" applyFont="1" applyFill="1" applyBorder="1" applyAlignment="1">
      <alignment horizontal="center" vertical="center" wrapText="1"/>
    </xf>
    <xf numFmtId="10" fontId="0" fillId="0" borderId="124" xfId="0" applyNumberFormat="1" applyFont="1" applyFill="1" applyBorder="1" applyAlignment="1">
      <alignment horizontal="center" vertical="center"/>
    </xf>
    <xf numFmtId="10" fontId="0" fillId="0" borderId="133" xfId="0" applyNumberFormat="1" applyFont="1" applyFill="1" applyBorder="1" applyAlignment="1">
      <alignment horizontal="center" vertical="center"/>
    </xf>
    <xf numFmtId="0" fontId="48" fillId="0" borderId="144" xfId="2" applyFont="1" applyBorder="1" applyAlignment="1">
      <alignment horizontal="center" vertical="center" wrapText="1"/>
    </xf>
    <xf numFmtId="0" fontId="48" fillId="0" borderId="91" xfId="2" applyFont="1" applyBorder="1" applyAlignment="1">
      <alignment horizontal="center" vertical="center" wrapText="1"/>
    </xf>
    <xf numFmtId="10" fontId="0" fillId="0" borderId="116" xfId="0" applyNumberFormat="1" applyBorder="1" applyAlignment="1">
      <alignment horizontal="center" vertical="center"/>
    </xf>
    <xf numFmtId="10" fontId="0" fillId="0" borderId="91" xfId="0" applyNumberFormat="1" applyBorder="1" applyAlignment="1">
      <alignment horizontal="center" vertical="center"/>
    </xf>
    <xf numFmtId="0" fontId="48" fillId="6" borderId="45" xfId="2" applyFont="1" applyFill="1" applyBorder="1" applyAlignment="1">
      <alignment horizontal="center" vertical="center" wrapText="1"/>
    </xf>
    <xf numFmtId="10" fontId="0" fillId="0" borderId="27" xfId="0" applyNumberFormat="1" applyBorder="1" applyAlignment="1">
      <alignment horizontal="center" vertical="center"/>
    </xf>
    <xf numFmtId="0" fontId="48" fillId="5" borderId="10" xfId="2" applyFont="1" applyFill="1" applyBorder="1" applyAlignment="1">
      <alignment horizontal="center" vertical="center" wrapText="1"/>
    </xf>
    <xf numFmtId="10" fontId="48" fillId="5" borderId="31" xfId="2" applyNumberFormat="1" applyFont="1" applyFill="1" applyBorder="1" applyAlignment="1">
      <alignment horizontal="center" vertical="center" wrapText="1"/>
    </xf>
    <xf numFmtId="10" fontId="48" fillId="5" borderId="33" xfId="2" applyNumberFormat="1" applyFont="1" applyFill="1" applyBorder="1" applyAlignment="1">
      <alignment horizontal="center" vertical="center" wrapText="1"/>
    </xf>
    <xf numFmtId="10" fontId="48" fillId="5" borderId="10" xfId="2" applyNumberFormat="1" applyFont="1" applyFill="1" applyBorder="1" applyAlignment="1">
      <alignment horizontal="center" vertical="center" wrapText="1"/>
    </xf>
    <xf numFmtId="0" fontId="0" fillId="0" borderId="12" xfId="0" applyBorder="1" applyAlignment="1">
      <alignment horizontal="left" vertical="center"/>
    </xf>
    <xf numFmtId="10" fontId="0" fillId="0" borderId="17" xfId="0" applyNumberFormat="1" applyBorder="1" applyAlignment="1">
      <alignment horizontal="center" vertical="center"/>
    </xf>
    <xf numFmtId="0" fontId="0" fillId="0" borderId="69" xfId="0" applyBorder="1" applyAlignment="1">
      <alignment horizontal="left" vertical="center"/>
    </xf>
    <xf numFmtId="10" fontId="0" fillId="0" borderId="43" xfId="0" applyNumberFormat="1" applyBorder="1" applyAlignment="1">
      <alignment horizontal="center" vertical="center"/>
    </xf>
    <xf numFmtId="0" fontId="35" fillId="19" borderId="39" xfId="0" applyFont="1" applyFill="1" applyBorder="1" applyAlignment="1">
      <alignment horizontal="center" vertical="center"/>
    </xf>
    <xf numFmtId="0" fontId="35" fillId="19" borderId="24" xfId="0" applyFont="1" applyFill="1" applyBorder="1" applyAlignment="1">
      <alignment horizontal="center" vertical="center"/>
    </xf>
    <xf numFmtId="0" fontId="35" fillId="23" borderId="6" xfId="0" applyFont="1" applyFill="1" applyBorder="1" applyAlignment="1">
      <alignment horizontal="center" vertical="center"/>
    </xf>
    <xf numFmtId="10" fontId="35" fillId="23" borderId="37" xfId="0" applyNumberFormat="1" applyFont="1" applyFill="1" applyBorder="1" applyAlignment="1">
      <alignment horizontal="center" vertical="center"/>
    </xf>
    <xf numFmtId="0" fontId="35" fillId="20" borderId="6" xfId="0" applyFont="1" applyFill="1" applyBorder="1" applyAlignment="1">
      <alignment horizontal="center" vertical="center"/>
    </xf>
    <xf numFmtId="10" fontId="35" fillId="20" borderId="37" xfId="0" applyNumberFormat="1" applyFont="1" applyFill="1" applyBorder="1" applyAlignment="1">
      <alignment horizontal="center" vertical="center"/>
    </xf>
    <xf numFmtId="0" fontId="35" fillId="24" borderId="39" xfId="0" applyFont="1" applyFill="1" applyBorder="1" applyAlignment="1">
      <alignment horizontal="center" vertical="center"/>
    </xf>
    <xf numFmtId="0" fontId="35" fillId="24" borderId="24" xfId="0" applyFont="1" applyFill="1" applyBorder="1" applyAlignment="1">
      <alignment horizontal="center" vertical="center"/>
    </xf>
    <xf numFmtId="0" fontId="11" fillId="0" borderId="0" xfId="1" applyAlignment="1" applyProtection="1">
      <alignment vertical="center" wrapText="1"/>
    </xf>
    <xf numFmtId="0" fontId="11" fillId="0" borderId="130" xfId="1" applyFill="1" applyBorder="1" applyAlignment="1" applyProtection="1">
      <alignment vertical="center" wrapText="1"/>
    </xf>
    <xf numFmtId="0" fontId="11" fillId="0" borderId="116" xfId="1" applyFill="1" applyBorder="1" applyAlignment="1" applyProtection="1">
      <alignment vertical="center" wrapText="1"/>
    </xf>
    <xf numFmtId="0" fontId="11" fillId="3" borderId="116" xfId="1" applyFill="1" applyBorder="1" applyAlignment="1" applyProtection="1">
      <alignment vertical="center" wrapText="1"/>
    </xf>
    <xf numFmtId="0" fontId="49" fillId="0" borderId="22" xfId="2" applyFont="1" applyBorder="1" applyAlignment="1">
      <alignment horizontal="center" vertical="center" wrapText="1"/>
    </xf>
    <xf numFmtId="0" fontId="49" fillId="0" borderId="107" xfId="2" applyFont="1" applyBorder="1" applyAlignment="1">
      <alignment horizontal="center" vertical="center" wrapText="1"/>
    </xf>
    <xf numFmtId="0" fontId="49" fillId="0" borderId="13" xfId="2" applyFont="1" applyBorder="1" applyAlignment="1">
      <alignment horizontal="center" vertical="center" wrapText="1"/>
    </xf>
    <xf numFmtId="0" fontId="43" fillId="0" borderId="0" xfId="2" applyFont="1" applyAlignment="1" applyProtection="1">
      <alignment horizontal="center" vertical="center"/>
    </xf>
    <xf numFmtId="0" fontId="43" fillId="0" borderId="0" xfId="2" applyFont="1" applyProtection="1"/>
    <xf numFmtId="0" fontId="43" fillId="0" borderId="0" xfId="2" applyFont="1" applyAlignment="1" applyProtection="1">
      <alignment horizontal="center" vertical="center" wrapText="1"/>
    </xf>
    <xf numFmtId="0" fontId="43" fillId="0" borderId="0" xfId="2" applyFont="1" applyAlignment="1" applyProtection="1">
      <alignment horizontal="left" vertical="center" wrapText="1"/>
    </xf>
    <xf numFmtId="0" fontId="13" fillId="0" borderId="0" xfId="2" applyFont="1" applyAlignment="1" applyProtection="1">
      <alignment vertical="center" wrapText="1"/>
    </xf>
    <xf numFmtId="0" fontId="13" fillId="0" borderId="0" xfId="2" applyFont="1" applyAlignment="1" applyProtection="1">
      <alignment horizontal="center" vertical="center"/>
    </xf>
    <xf numFmtId="0" fontId="13" fillId="0" borderId="0" xfId="2" applyFont="1" applyProtection="1"/>
    <xf numFmtId="0" fontId="23" fillId="0" borderId="27" xfId="2" applyFont="1" applyBorder="1" applyAlignment="1" applyProtection="1">
      <alignment horizontal="center" vertical="center"/>
    </xf>
    <xf numFmtId="0" fontId="24" fillId="0" borderId="47" xfId="2" applyFont="1" applyBorder="1" applyAlignment="1" applyProtection="1">
      <alignment horizontal="center" vertical="center" wrapText="1"/>
    </xf>
    <xf numFmtId="0" fontId="24" fillId="0" borderId="34" xfId="2" applyFont="1" applyBorder="1" applyAlignment="1" applyProtection="1">
      <alignment horizontal="center" vertical="center" wrapText="1"/>
    </xf>
    <xf numFmtId="0" fontId="40" fillId="0" borderId="0" xfId="2" applyFont="1" applyAlignment="1" applyProtection="1">
      <alignment horizontal="center" vertical="center"/>
    </xf>
    <xf numFmtId="0" fontId="24" fillId="5" borderId="22" xfId="2" applyFont="1" applyFill="1" applyBorder="1" applyAlignment="1" applyProtection="1">
      <alignment horizontal="center" vertical="center" wrapText="1"/>
    </xf>
    <xf numFmtId="0" fontId="24" fillId="14" borderId="24" xfId="2" applyFont="1" applyFill="1" applyBorder="1" applyAlignment="1" applyProtection="1">
      <alignment horizontal="center" vertical="center" wrapText="1"/>
    </xf>
    <xf numFmtId="0" fontId="24" fillId="0" borderId="20" xfId="2" applyFont="1" applyBorder="1" applyAlignment="1" applyProtection="1">
      <alignment horizontal="center" vertical="center" wrapText="1"/>
    </xf>
    <xf numFmtId="0" fontId="24" fillId="5" borderId="189" xfId="2" applyFont="1" applyFill="1" applyBorder="1" applyAlignment="1" applyProtection="1">
      <alignment horizontal="center" vertical="center" wrapText="1"/>
    </xf>
    <xf numFmtId="0" fontId="23" fillId="0" borderId="41" xfId="2" applyFont="1" applyBorder="1" applyAlignment="1" applyProtection="1">
      <alignment horizontal="center" vertical="center" wrapText="1"/>
    </xf>
    <xf numFmtId="0" fontId="23" fillId="0" borderId="71" xfId="2" applyFont="1" applyBorder="1" applyAlignment="1" applyProtection="1">
      <alignment horizontal="center" vertical="center" wrapText="1"/>
    </xf>
    <xf numFmtId="9" fontId="22" fillId="0" borderId="130" xfId="3" applyNumberFormat="1" applyFont="1" applyBorder="1" applyAlignment="1" applyProtection="1">
      <alignment horizontal="center" vertical="center"/>
    </xf>
    <xf numFmtId="0" fontId="22" fillId="0" borderId="130" xfId="2" applyFont="1" applyFill="1" applyBorder="1" applyAlignment="1" applyProtection="1">
      <alignment vertical="center" wrapText="1"/>
    </xf>
    <xf numFmtId="0" fontId="22" fillId="0" borderId="0" xfId="2" applyFont="1" applyProtection="1"/>
    <xf numFmtId="49" fontId="23" fillId="6" borderId="108" xfId="2" applyNumberFormat="1" applyFont="1" applyFill="1" applyBorder="1" applyAlignment="1" applyProtection="1">
      <alignment horizontal="center" vertical="center" wrapText="1"/>
    </xf>
    <xf numFmtId="0" fontId="23" fillId="6" borderId="78" xfId="2" applyFont="1" applyFill="1" applyBorder="1" applyAlignment="1" applyProtection="1">
      <alignment vertical="center" wrapText="1"/>
    </xf>
    <xf numFmtId="0" fontId="23" fillId="6" borderId="77" xfId="2" applyFont="1" applyFill="1" applyBorder="1" applyAlignment="1" applyProtection="1">
      <alignment horizontal="justify" vertical="center" wrapText="1"/>
    </xf>
    <xf numFmtId="0" fontId="23" fillId="6" borderId="79" xfId="2" applyFont="1" applyFill="1" applyBorder="1" applyAlignment="1" applyProtection="1">
      <alignment horizontal="justify" vertical="top" wrapText="1"/>
    </xf>
    <xf numFmtId="0" fontId="23" fillId="6" borderId="76" xfId="2" applyFont="1" applyFill="1" applyBorder="1" applyAlignment="1" applyProtection="1">
      <alignment horizontal="center" vertical="center" wrapText="1"/>
    </xf>
    <xf numFmtId="0" fontId="23" fillId="6" borderId="78" xfId="2" applyFont="1" applyFill="1" applyBorder="1" applyAlignment="1" applyProtection="1">
      <alignment horizontal="center" vertical="center" wrapText="1"/>
    </xf>
    <xf numFmtId="9" fontId="22" fillId="0" borderId="116" xfId="3" applyNumberFormat="1" applyFont="1" applyBorder="1" applyAlignment="1" applyProtection="1">
      <alignment horizontal="center" vertical="center"/>
    </xf>
    <xf numFmtId="0" fontId="22" fillId="0" borderId="116" xfId="2" applyFont="1" applyFill="1" applyBorder="1" applyAlignment="1" applyProtection="1">
      <alignment vertical="center" wrapText="1"/>
    </xf>
    <xf numFmtId="0" fontId="23" fillId="6" borderId="125" xfId="2" applyFont="1" applyFill="1" applyBorder="1" applyAlignment="1" applyProtection="1">
      <alignment vertical="center" wrapText="1"/>
    </xf>
    <xf numFmtId="0" fontId="23" fillId="6" borderId="97" xfId="2" applyFont="1" applyFill="1" applyBorder="1" applyAlignment="1" applyProtection="1">
      <alignment horizontal="justify" vertical="center" wrapText="1"/>
    </xf>
    <xf numFmtId="0" fontId="23" fillId="6" borderId="96" xfId="2" applyFont="1" applyFill="1" applyBorder="1" applyAlignment="1" applyProtection="1">
      <alignment horizontal="justify" vertical="top" wrapText="1"/>
    </xf>
    <xf numFmtId="0" fontId="23" fillId="6" borderId="95" xfId="2" applyFont="1" applyFill="1" applyBorder="1" applyAlignment="1" applyProtection="1">
      <alignment horizontal="center" vertical="center" wrapText="1"/>
    </xf>
    <xf numFmtId="0" fontId="23" fillId="6" borderId="125" xfId="2" applyFont="1" applyFill="1" applyBorder="1" applyAlignment="1" applyProtection="1">
      <alignment horizontal="center" vertical="center" wrapText="1"/>
    </xf>
    <xf numFmtId="49" fontId="23" fillId="6" borderId="138" xfId="2" applyNumberFormat="1" applyFont="1" applyFill="1" applyBorder="1" applyAlignment="1" applyProtection="1">
      <alignment horizontal="center" vertical="center" wrapText="1"/>
    </xf>
    <xf numFmtId="0" fontId="23" fillId="6" borderId="142" xfId="2" applyFont="1" applyFill="1" applyBorder="1" applyAlignment="1" applyProtection="1">
      <alignment vertical="center" wrapText="1"/>
    </xf>
    <xf numFmtId="0" fontId="23" fillId="6" borderId="137" xfId="2" applyFont="1" applyFill="1" applyBorder="1" applyAlignment="1" applyProtection="1">
      <alignment horizontal="justify" vertical="center" wrapText="1"/>
    </xf>
    <xf numFmtId="0" fontId="23" fillId="6" borderId="139" xfId="2" applyFont="1" applyFill="1" applyBorder="1" applyAlignment="1" applyProtection="1">
      <alignment horizontal="justify" vertical="top" wrapText="1"/>
    </xf>
    <xf numFmtId="0" fontId="23" fillId="6" borderId="138" xfId="2" applyFont="1" applyFill="1" applyBorder="1" applyAlignment="1" applyProtection="1">
      <alignment horizontal="center" vertical="center" wrapText="1"/>
    </xf>
    <xf numFmtId="0" fontId="23" fillId="6" borderId="142" xfId="2" applyFont="1" applyFill="1" applyBorder="1" applyAlignment="1" applyProtection="1">
      <alignment horizontal="center" vertical="center" wrapText="1"/>
    </xf>
    <xf numFmtId="0" fontId="23" fillId="6" borderId="127" xfId="2" applyFont="1" applyFill="1" applyBorder="1" applyAlignment="1" applyProtection="1">
      <alignment vertical="center" wrapText="1"/>
    </xf>
    <xf numFmtId="0" fontId="23" fillId="6" borderId="109" xfId="2" applyFont="1" applyFill="1" applyBorder="1" applyAlignment="1" applyProtection="1">
      <alignment horizontal="justify" vertical="center" wrapText="1"/>
    </xf>
    <xf numFmtId="0" fontId="23" fillId="6" borderId="111" xfId="2" applyFont="1" applyFill="1" applyBorder="1" applyAlignment="1" applyProtection="1">
      <alignment horizontal="justify" vertical="top" wrapText="1"/>
    </xf>
    <xf numFmtId="0" fontId="23" fillId="6" borderId="110" xfId="2" applyFont="1" applyFill="1" applyBorder="1" applyAlignment="1" applyProtection="1">
      <alignment horizontal="center" vertical="center" wrapText="1"/>
    </xf>
    <xf numFmtId="0" fontId="23" fillId="6" borderId="127" xfId="2" applyFont="1" applyFill="1" applyBorder="1" applyAlignment="1" applyProtection="1">
      <alignment horizontal="center" vertical="center" wrapText="1"/>
    </xf>
    <xf numFmtId="49" fontId="23" fillId="6" borderId="101" xfId="2" applyNumberFormat="1" applyFont="1" applyFill="1" applyBorder="1" applyAlignment="1" applyProtection="1">
      <alignment horizontal="center" vertical="center" wrapText="1"/>
    </xf>
    <xf numFmtId="49" fontId="23" fillId="6" borderId="132" xfId="2" applyNumberFormat="1" applyFont="1" applyFill="1" applyBorder="1" applyAlignment="1" applyProtection="1">
      <alignment horizontal="center" vertical="center" wrapText="1"/>
    </xf>
    <xf numFmtId="0" fontId="23" fillId="6" borderId="128" xfId="2" applyFont="1" applyFill="1" applyBorder="1" applyAlignment="1" applyProtection="1">
      <alignment vertical="center" wrapText="1"/>
    </xf>
    <xf numFmtId="0" fontId="23" fillId="6" borderId="115" xfId="2" applyFont="1" applyFill="1" applyBorder="1" applyAlignment="1" applyProtection="1">
      <alignment horizontal="justify" vertical="center" wrapText="1"/>
    </xf>
    <xf numFmtId="0" fontId="23" fillId="6" borderId="114" xfId="2" applyFont="1" applyFill="1" applyBorder="1" applyAlignment="1" applyProtection="1">
      <alignment horizontal="justify" vertical="top" wrapText="1"/>
    </xf>
    <xf numFmtId="0" fontId="23" fillId="6" borderId="113" xfId="2" applyFont="1" applyFill="1" applyBorder="1" applyAlignment="1" applyProtection="1">
      <alignment horizontal="center" vertical="center" wrapText="1"/>
    </xf>
    <xf numFmtId="0" fontId="23" fillId="6" borderId="128" xfId="2" applyFont="1" applyFill="1" applyBorder="1" applyAlignment="1" applyProtection="1">
      <alignment horizontal="center" vertical="center" wrapText="1"/>
    </xf>
    <xf numFmtId="49" fontId="23" fillId="6" borderId="154" xfId="2" applyNumberFormat="1" applyFont="1" applyFill="1" applyBorder="1" applyAlignment="1" applyProtection="1">
      <alignment horizontal="center" vertical="center" wrapText="1"/>
    </xf>
    <xf numFmtId="0" fontId="23" fillId="6" borderId="158" xfId="2" applyFont="1" applyFill="1" applyBorder="1" applyAlignment="1" applyProtection="1">
      <alignment vertical="center" wrapText="1"/>
    </xf>
    <xf numFmtId="0" fontId="23" fillId="6" borderId="155" xfId="2" applyFont="1" applyFill="1" applyBorder="1" applyAlignment="1" applyProtection="1">
      <alignment horizontal="justify" vertical="center" wrapText="1"/>
    </xf>
    <xf numFmtId="0" fontId="23" fillId="6" borderId="148" xfId="2" applyFont="1" applyFill="1" applyBorder="1" applyAlignment="1" applyProtection="1">
      <alignment horizontal="center" vertical="center" wrapText="1"/>
    </xf>
    <xf numFmtId="0" fontId="23" fillId="6" borderId="158" xfId="2" applyFont="1" applyFill="1" applyBorder="1" applyAlignment="1" applyProtection="1">
      <alignment horizontal="center" vertical="center" wrapText="1"/>
    </xf>
    <xf numFmtId="0" fontId="22" fillId="0" borderId="116" xfId="2" applyFont="1" applyBorder="1" applyAlignment="1" applyProtection="1">
      <alignment vertical="center" wrapText="1"/>
    </xf>
    <xf numFmtId="49" fontId="23" fillId="6" borderId="160" xfId="2" applyNumberFormat="1" applyFont="1" applyFill="1" applyBorder="1" applyAlignment="1" applyProtection="1">
      <alignment horizontal="center" vertical="center" wrapText="1"/>
    </xf>
    <xf numFmtId="0" fontId="24" fillId="6" borderId="165" xfId="2" applyFont="1" applyFill="1" applyBorder="1" applyAlignment="1" applyProtection="1">
      <alignment horizontal="left" vertical="center" wrapText="1"/>
    </xf>
    <xf numFmtId="49" fontId="23" fillId="6" borderId="42" xfId="2" applyNumberFormat="1" applyFont="1" applyFill="1" applyBorder="1" applyAlignment="1" applyProtection="1">
      <alignment horizontal="center" vertical="center" wrapText="1"/>
    </xf>
    <xf numFmtId="0" fontId="23" fillId="6" borderId="124" xfId="2" applyFont="1" applyFill="1" applyBorder="1" applyAlignment="1" applyProtection="1">
      <alignment vertical="center" wrapText="1"/>
    </xf>
    <xf numFmtId="0" fontId="23" fillId="6" borderId="130" xfId="2" applyFont="1" applyFill="1" applyBorder="1" applyAlignment="1" applyProtection="1">
      <alignment horizontal="justify" vertical="center" wrapText="1"/>
    </xf>
    <xf numFmtId="0" fontId="23" fillId="6" borderId="107" xfId="2" applyFont="1" applyFill="1" applyBorder="1" applyAlignment="1" applyProtection="1">
      <alignment horizontal="center" vertical="center" wrapText="1"/>
    </xf>
    <xf numFmtId="0" fontId="23" fillId="6" borderId="69" xfId="2" applyFont="1" applyFill="1" applyBorder="1" applyAlignment="1" applyProtection="1">
      <alignment horizontal="center" vertical="center" wrapText="1"/>
    </xf>
    <xf numFmtId="0" fontId="23" fillId="6" borderId="124" xfId="2" applyFont="1" applyFill="1" applyBorder="1" applyAlignment="1" applyProtection="1">
      <alignment horizontal="center" vertical="center" wrapText="1"/>
    </xf>
    <xf numFmtId="49" fontId="23" fillId="0" borderId="174" xfId="2" applyNumberFormat="1" applyFont="1" applyBorder="1" applyAlignment="1" applyProtection="1">
      <alignment horizontal="center" vertical="center" wrapText="1"/>
    </xf>
    <xf numFmtId="0" fontId="23" fillId="0" borderId="123" xfId="2" applyFont="1" applyBorder="1" applyAlignment="1" applyProtection="1">
      <alignment vertical="center" wrapText="1"/>
    </xf>
    <xf numFmtId="0" fontId="23" fillId="0" borderId="155" xfId="2" applyFont="1" applyBorder="1" applyAlignment="1" applyProtection="1">
      <alignment horizontal="justify" vertical="center" wrapText="1"/>
    </xf>
    <xf numFmtId="0" fontId="23" fillId="0" borderId="156" xfId="2" applyFont="1" applyBorder="1" applyAlignment="1" applyProtection="1">
      <alignment horizontal="justify" vertical="top" wrapText="1"/>
    </xf>
    <xf numFmtId="0" fontId="23" fillId="0" borderId="158" xfId="2" applyFont="1" applyBorder="1" applyAlignment="1" applyProtection="1">
      <alignment horizontal="center" vertical="center" wrapText="1"/>
    </xf>
    <xf numFmtId="49" fontId="23" fillId="0" borderId="160" xfId="2" applyNumberFormat="1" applyFont="1" applyBorder="1" applyAlignment="1" applyProtection="1">
      <alignment horizontal="center" vertical="center" wrapText="1"/>
    </xf>
    <xf numFmtId="49" fontId="23" fillId="0" borderId="142" xfId="2" applyNumberFormat="1" applyFont="1" applyBorder="1" applyAlignment="1" applyProtection="1">
      <alignment horizontal="center" vertical="center" wrapText="1"/>
    </xf>
    <xf numFmtId="0" fontId="23" fillId="0" borderId="137" xfId="2" applyFont="1" applyBorder="1" applyAlignment="1" applyProtection="1">
      <alignment horizontal="justify" vertical="center" wrapText="1"/>
    </xf>
    <xf numFmtId="0" fontId="23" fillId="0" borderId="139" xfId="2" applyFont="1" applyBorder="1" applyAlignment="1" applyProtection="1">
      <alignment horizontal="justify" vertical="top" wrapText="1"/>
    </xf>
    <xf numFmtId="0" fontId="24" fillId="0" borderId="12" xfId="2" applyFont="1" applyBorder="1" applyAlignment="1" applyProtection="1">
      <alignment horizontal="center" vertical="center" wrapText="1"/>
    </xf>
    <xf numFmtId="0" fontId="24" fillId="0" borderId="146" xfId="2" applyFont="1" applyBorder="1" applyAlignment="1" applyProtection="1">
      <alignment horizontal="left" vertical="center" wrapText="1"/>
    </xf>
    <xf numFmtId="49" fontId="23" fillId="0" borderId="15" xfId="2" applyNumberFormat="1" applyFont="1" applyBorder="1" applyAlignment="1" applyProtection="1">
      <alignment horizontal="center" vertical="center" wrapText="1"/>
    </xf>
    <xf numFmtId="0" fontId="23" fillId="0" borderId="133" xfId="2" applyFont="1" applyBorder="1" applyAlignment="1" applyProtection="1">
      <alignment vertical="center" wrapText="1"/>
    </xf>
    <xf numFmtId="0" fontId="23" fillId="0" borderId="116" xfId="2" applyFont="1" applyBorder="1" applyAlignment="1" applyProtection="1">
      <alignment horizontal="justify" vertical="center" wrapText="1"/>
    </xf>
    <xf numFmtId="0" fontId="23" fillId="0" borderId="17" xfId="2" applyFont="1" applyBorder="1" applyAlignment="1" applyProtection="1">
      <alignment horizontal="justify" vertical="top" wrapText="1"/>
    </xf>
    <xf numFmtId="0" fontId="23" fillId="0" borderId="11" xfId="2" applyFont="1" applyBorder="1" applyAlignment="1" applyProtection="1">
      <alignment horizontal="center" vertical="center" wrapText="1"/>
    </xf>
    <xf numFmtId="0" fontId="23" fillId="0" borderId="12" xfId="2" applyFont="1" applyBorder="1" applyAlignment="1" applyProtection="1">
      <alignment horizontal="center" vertical="center" wrapText="1"/>
    </xf>
    <xf numFmtId="0" fontId="23" fillId="0" borderId="133" xfId="2" applyFont="1" applyBorder="1" applyAlignment="1" applyProtection="1">
      <alignment horizontal="center" vertical="center" wrapText="1"/>
    </xf>
    <xf numFmtId="0" fontId="23" fillId="0" borderId="11" xfId="2" applyFont="1" applyBorder="1" applyAlignment="1" applyProtection="1">
      <alignment vertical="center" wrapText="1"/>
    </xf>
    <xf numFmtId="0" fontId="24" fillId="0" borderId="44" xfId="2" applyFont="1" applyBorder="1" applyAlignment="1" applyProtection="1">
      <alignment horizontal="center" vertical="center" wrapText="1"/>
    </xf>
    <xf numFmtId="49" fontId="23" fillId="0" borderId="144" xfId="2" applyNumberFormat="1" applyFont="1" applyBorder="1" applyAlignment="1" applyProtection="1">
      <alignment horizontal="center" vertical="center" wrapText="1"/>
    </xf>
    <xf numFmtId="0" fontId="23" fillId="0" borderId="144" xfId="2" applyFont="1" applyBorder="1" applyAlignment="1" applyProtection="1">
      <alignment horizontal="center" vertical="center" wrapText="1"/>
    </xf>
    <xf numFmtId="0" fontId="23" fillId="0" borderId="123" xfId="2" applyFont="1" applyBorder="1" applyAlignment="1" applyProtection="1">
      <alignment horizontal="center" vertical="center" wrapText="1"/>
    </xf>
    <xf numFmtId="49" fontId="23" fillId="6" borderId="45" xfId="2" applyNumberFormat="1" applyFont="1" applyFill="1" applyBorder="1" applyAlignment="1" applyProtection="1">
      <alignment horizontal="center" vertical="center" wrapText="1"/>
    </xf>
    <xf numFmtId="0" fontId="23" fillId="6" borderId="46" xfId="2" applyFont="1" applyFill="1" applyBorder="1" applyAlignment="1" applyProtection="1">
      <alignment horizontal="center" vertical="center" wrapText="1"/>
    </xf>
    <xf numFmtId="0" fontId="23" fillId="6" borderId="10" xfId="2" applyFont="1" applyFill="1" applyBorder="1" applyAlignment="1" applyProtection="1">
      <alignment horizontal="center" vertical="center" wrapText="1"/>
    </xf>
    <xf numFmtId="0" fontId="23" fillId="6" borderId="73" xfId="2" applyFont="1" applyFill="1" applyBorder="1" applyAlignment="1" applyProtection="1">
      <alignment horizontal="center" vertical="center" wrapText="1"/>
    </xf>
    <xf numFmtId="0" fontId="23" fillId="6" borderId="32" xfId="2" applyFont="1" applyFill="1" applyBorder="1" applyAlignment="1" applyProtection="1">
      <alignment horizontal="center" vertical="center" wrapText="1"/>
    </xf>
    <xf numFmtId="0" fontId="24" fillId="6" borderId="12" xfId="2" applyFont="1" applyFill="1" applyBorder="1" applyAlignment="1" applyProtection="1">
      <alignment horizontal="center" vertical="center" wrapText="1"/>
    </xf>
    <xf numFmtId="0" fontId="24" fillId="6" borderId="146" xfId="2" applyFont="1" applyFill="1" applyBorder="1" applyAlignment="1" applyProtection="1">
      <alignment horizontal="left" vertical="center" wrapText="1"/>
    </xf>
    <xf numFmtId="49" fontId="23" fillId="6" borderId="15" xfId="2" applyNumberFormat="1" applyFont="1" applyFill="1" applyBorder="1" applyAlignment="1" applyProtection="1">
      <alignment horizontal="center" vertical="center" wrapText="1"/>
    </xf>
    <xf numFmtId="0" fontId="23" fillId="6" borderId="133" xfId="2" applyFont="1" applyFill="1" applyBorder="1" applyAlignment="1" applyProtection="1">
      <alignment vertical="center" wrapText="1"/>
    </xf>
    <xf numFmtId="0" fontId="23" fillId="6" borderId="116" xfId="2" applyFont="1" applyFill="1" applyBorder="1" applyAlignment="1" applyProtection="1">
      <alignment horizontal="justify" vertical="center" wrapText="1"/>
    </xf>
    <xf numFmtId="0" fontId="23" fillId="6" borderId="17" xfId="2" applyFont="1" applyFill="1" applyBorder="1" applyAlignment="1" applyProtection="1">
      <alignment horizontal="justify" vertical="top" wrapText="1"/>
    </xf>
    <xf numFmtId="0" fontId="23" fillId="6" borderId="11" xfId="2" applyFont="1" applyFill="1" applyBorder="1" applyAlignment="1" applyProtection="1">
      <alignment horizontal="center" vertical="center" wrapText="1"/>
    </xf>
    <xf numFmtId="0" fontId="23" fillId="6" borderId="12" xfId="2" applyFont="1" applyFill="1" applyBorder="1" applyAlignment="1" applyProtection="1">
      <alignment horizontal="center" vertical="center" wrapText="1"/>
    </xf>
    <xf numFmtId="0" fontId="23" fillId="6" borderId="133" xfId="2" applyFont="1" applyFill="1" applyBorder="1" applyAlignment="1" applyProtection="1">
      <alignment horizontal="center" vertical="center" wrapText="1"/>
    </xf>
    <xf numFmtId="0" fontId="24" fillId="6" borderId="17" xfId="2" applyFont="1" applyFill="1" applyBorder="1" applyAlignment="1" applyProtection="1">
      <alignment horizontal="left" vertical="center" wrapText="1"/>
    </xf>
    <xf numFmtId="0" fontId="23" fillId="6" borderId="155" xfId="2" applyFont="1" applyFill="1" applyBorder="1" applyAlignment="1" applyProtection="1">
      <alignment horizontal="center" vertical="top" wrapText="1"/>
    </xf>
    <xf numFmtId="0" fontId="23" fillId="6" borderId="156" xfId="2" applyFont="1" applyFill="1" applyBorder="1" applyAlignment="1" applyProtection="1">
      <alignment horizontal="justify" vertical="top" wrapText="1"/>
    </xf>
    <xf numFmtId="0" fontId="25" fillId="6" borderId="125" xfId="2" applyFont="1" applyFill="1" applyBorder="1" applyAlignment="1" applyProtection="1">
      <alignment horizontal="left" vertical="center" wrapText="1" indent="7"/>
    </xf>
    <xf numFmtId="0" fontId="23" fillId="6" borderId="125" xfId="2" applyFont="1" applyFill="1" applyBorder="1" applyAlignment="1" applyProtection="1">
      <alignment horizontal="left" vertical="center" wrapText="1" indent="7"/>
    </xf>
    <xf numFmtId="0" fontId="23" fillId="6" borderId="142" xfId="2" applyFont="1" applyFill="1" applyBorder="1" applyAlignment="1" applyProtection="1">
      <alignment horizontal="left" vertical="center" wrapText="1" indent="7"/>
    </xf>
    <xf numFmtId="0" fontId="23" fillId="6" borderId="11" xfId="2" applyFont="1" applyFill="1" applyBorder="1" applyAlignment="1" applyProtection="1">
      <alignment vertical="center" wrapText="1"/>
    </xf>
    <xf numFmtId="0" fontId="23" fillId="6" borderId="12" xfId="2" applyFont="1" applyFill="1" applyBorder="1" applyAlignment="1" applyProtection="1">
      <alignment vertical="center" wrapText="1"/>
    </xf>
    <xf numFmtId="0" fontId="24" fillId="6" borderId="144" xfId="2" applyFont="1" applyFill="1" applyBorder="1" applyAlignment="1" applyProtection="1">
      <alignment horizontal="center" vertical="center" wrapText="1"/>
    </xf>
    <xf numFmtId="0" fontId="24" fillId="6" borderId="44" xfId="2" applyFont="1" applyFill="1" applyBorder="1" applyAlignment="1" applyProtection="1">
      <alignment horizontal="left" vertical="center" wrapText="1"/>
    </xf>
    <xf numFmtId="49" fontId="23" fillId="6" borderId="144" xfId="2" applyNumberFormat="1" applyFont="1" applyFill="1" applyBorder="1" applyAlignment="1" applyProtection="1">
      <alignment horizontal="center" vertical="center" wrapText="1"/>
    </xf>
    <xf numFmtId="0" fontId="23" fillId="6" borderId="26" xfId="2" applyFont="1" applyFill="1" applyBorder="1" applyAlignment="1" applyProtection="1">
      <alignment vertical="center" wrapText="1"/>
    </xf>
    <xf numFmtId="0" fontId="23" fillId="6" borderId="44" xfId="2" applyFont="1" applyFill="1" applyBorder="1" applyAlignment="1" applyProtection="1">
      <alignment vertical="top" wrapText="1"/>
    </xf>
    <xf numFmtId="0" fontId="23" fillId="6" borderId="16" xfId="2" applyFont="1" applyFill="1" applyBorder="1" applyAlignment="1" applyProtection="1">
      <alignment horizontal="center" vertical="center" wrapText="1"/>
    </xf>
    <xf numFmtId="0" fontId="23" fillId="6" borderId="144" xfId="2" applyFont="1" applyFill="1" applyBorder="1" applyAlignment="1" applyProtection="1">
      <alignment horizontal="center" vertical="center" wrapText="1"/>
    </xf>
    <xf numFmtId="0" fontId="23" fillId="6" borderId="26" xfId="2" applyFont="1" applyFill="1" applyBorder="1" applyAlignment="1" applyProtection="1">
      <alignment horizontal="center" vertical="center" wrapText="1"/>
    </xf>
    <xf numFmtId="0" fontId="24" fillId="6" borderId="163" xfId="2" applyFont="1" applyFill="1" applyBorder="1" applyAlignment="1" applyProtection="1">
      <alignment horizontal="left" vertical="center" wrapText="1"/>
    </xf>
    <xf numFmtId="49" fontId="23" fillId="6" borderId="4" xfId="2" applyNumberFormat="1" applyFont="1" applyFill="1" applyBorder="1" applyAlignment="1" applyProtection="1">
      <alignment horizontal="center" vertical="center" wrapText="1"/>
    </xf>
    <xf numFmtId="0" fontId="23" fillId="6" borderId="8" xfId="2" applyFont="1" applyFill="1" applyBorder="1" applyAlignment="1" applyProtection="1">
      <alignment vertical="center" wrapText="1"/>
    </xf>
    <xf numFmtId="0" fontId="23" fillId="6" borderId="7" xfId="2" applyFont="1" applyFill="1" applyBorder="1" applyAlignment="1" applyProtection="1">
      <alignment horizontal="justify" vertical="center" wrapText="1"/>
    </xf>
    <xf numFmtId="0" fontId="23" fillId="6" borderId="37" xfId="2" applyFont="1" applyFill="1" applyBorder="1" applyAlignment="1" applyProtection="1">
      <alignment horizontal="justify" vertical="top" wrapText="1"/>
    </xf>
    <xf numFmtId="0" fontId="23" fillId="6" borderId="5" xfId="2" applyFont="1" applyFill="1" applyBorder="1" applyAlignment="1" applyProtection="1">
      <alignment vertical="center" wrapText="1"/>
    </xf>
    <xf numFmtId="0" fontId="23" fillId="6" borderId="6" xfId="2" applyFont="1" applyFill="1" applyBorder="1" applyAlignment="1" applyProtection="1">
      <alignment vertical="center" wrapText="1"/>
    </xf>
    <xf numFmtId="0" fontId="23" fillId="6" borderId="8" xfId="2" applyFont="1" applyFill="1" applyBorder="1" applyAlignment="1" applyProtection="1">
      <alignment horizontal="center" vertical="center" wrapText="1"/>
    </xf>
    <xf numFmtId="0" fontId="22" fillId="3" borderId="116" xfId="2" applyFont="1" applyFill="1" applyBorder="1" applyAlignment="1" applyProtection="1">
      <alignment vertical="center" wrapText="1"/>
    </xf>
    <xf numFmtId="0" fontId="22" fillId="0" borderId="116" xfId="2" applyFont="1" applyFill="1" applyBorder="1" applyAlignment="1" applyProtection="1">
      <alignment horizontal="center" vertical="center"/>
    </xf>
    <xf numFmtId="0" fontId="23" fillId="0" borderId="125" xfId="2" applyFont="1" applyBorder="1" applyAlignment="1" applyProtection="1">
      <alignment vertical="center" wrapText="1"/>
    </xf>
    <xf numFmtId="0" fontId="23" fillId="0" borderId="125" xfId="2" applyFont="1" applyBorder="1" applyAlignment="1" applyProtection="1">
      <alignment horizontal="left" vertical="center" wrapText="1" indent="7"/>
    </xf>
    <xf numFmtId="0" fontId="23" fillId="0" borderId="142" xfId="2" applyFont="1" applyBorder="1" applyAlignment="1" applyProtection="1">
      <alignment horizontal="left" vertical="center" wrapText="1" indent="7"/>
    </xf>
    <xf numFmtId="0" fontId="23" fillId="0" borderId="171" xfId="2" applyFont="1" applyBorder="1" applyAlignment="1" applyProtection="1">
      <alignment vertical="center" wrapText="1"/>
    </xf>
    <xf numFmtId="0" fontId="23" fillId="0" borderId="129" xfId="2" applyFont="1" applyBorder="1" applyAlignment="1" applyProtection="1">
      <alignment horizontal="left" vertical="center" wrapText="1" indent="7"/>
    </xf>
    <xf numFmtId="49" fontId="23" fillId="0" borderId="95" xfId="2" applyNumberFormat="1" applyFont="1" applyBorder="1" applyAlignment="1" applyProtection="1">
      <alignment horizontal="center" vertical="center" wrapText="1"/>
    </xf>
    <xf numFmtId="0" fontId="23" fillId="0" borderId="129" xfId="2" applyFont="1" applyBorder="1" applyAlignment="1" applyProtection="1">
      <alignment vertical="center" wrapText="1"/>
    </xf>
    <xf numFmtId="0" fontId="23" fillId="0" borderId="129" xfId="2" applyFont="1" applyBorder="1" applyAlignment="1" applyProtection="1">
      <alignment horizontal="center" vertical="center" wrapText="1"/>
    </xf>
    <xf numFmtId="49" fontId="23" fillId="0" borderId="138" xfId="2" applyNumberFormat="1" applyFont="1" applyBorder="1" applyAlignment="1" applyProtection="1">
      <alignment horizontal="center" vertical="center" wrapText="1"/>
    </xf>
    <xf numFmtId="0" fontId="23" fillId="0" borderId="172" xfId="2" applyFont="1" applyBorder="1" applyAlignment="1" applyProtection="1">
      <alignment vertical="center" wrapText="1"/>
    </xf>
    <xf numFmtId="0" fontId="23" fillId="0" borderId="172" xfId="2" applyFont="1" applyBorder="1" applyAlignment="1" applyProtection="1">
      <alignment horizontal="center" vertical="center" wrapText="1"/>
    </xf>
    <xf numFmtId="0" fontId="24" fillId="0" borderId="147" xfId="2" applyFont="1" applyBorder="1" applyAlignment="1" applyProtection="1">
      <alignment horizontal="left" vertical="center" wrapText="1"/>
    </xf>
    <xf numFmtId="49" fontId="23" fillId="0" borderId="18" xfId="2" applyNumberFormat="1" applyFont="1" applyBorder="1" applyAlignment="1" applyProtection="1">
      <alignment horizontal="center" vertical="center" wrapText="1"/>
    </xf>
    <xf numFmtId="0" fontId="23" fillId="0" borderId="71" xfId="2" applyFont="1" applyBorder="1" applyAlignment="1" applyProtection="1">
      <alignment vertical="center" wrapText="1"/>
    </xf>
    <xf numFmtId="0" fontId="24" fillId="6" borderId="161" xfId="2" applyFont="1" applyFill="1" applyBorder="1" applyAlignment="1" applyProtection="1">
      <alignment horizontal="left" vertical="center" wrapText="1"/>
    </xf>
    <xf numFmtId="49" fontId="23" fillId="6" borderId="1" xfId="2" applyNumberFormat="1" applyFont="1" applyFill="1" applyBorder="1" applyAlignment="1" applyProtection="1">
      <alignment horizontal="center" vertical="center" wrapText="1"/>
    </xf>
    <xf numFmtId="0" fontId="23" fillId="6" borderId="162" xfId="2" applyFont="1" applyFill="1" applyBorder="1" applyAlignment="1" applyProtection="1">
      <alignment vertical="center" wrapText="1"/>
    </xf>
    <xf numFmtId="0" fontId="23" fillId="6" borderId="91" xfId="2" applyFont="1" applyFill="1" applyBorder="1" applyAlignment="1" applyProtection="1">
      <alignment horizontal="justify" vertical="center" wrapText="1"/>
    </xf>
    <xf numFmtId="0" fontId="23" fillId="6" borderId="14" xfId="2" applyFont="1" applyFill="1" applyBorder="1" applyAlignment="1" applyProtection="1">
      <alignment horizontal="justify" vertical="top" wrapText="1"/>
    </xf>
    <xf numFmtId="0" fontId="23" fillId="6" borderId="3" xfId="2" applyFont="1" applyFill="1" applyBorder="1" applyAlignment="1" applyProtection="1">
      <alignment horizontal="center" vertical="center" wrapText="1"/>
    </xf>
    <xf numFmtId="0" fontId="23" fillId="6" borderId="162" xfId="2" applyFont="1" applyFill="1" applyBorder="1" applyAlignment="1" applyProtection="1">
      <alignment horizontal="center" vertical="center" wrapText="1"/>
    </xf>
    <xf numFmtId="0" fontId="24" fillId="6" borderId="155" xfId="2" applyFont="1" applyFill="1" applyBorder="1" applyAlignment="1" applyProtection="1">
      <alignment horizontal="justify" vertical="top" wrapText="1"/>
    </xf>
    <xf numFmtId="0" fontId="24" fillId="6" borderId="147" xfId="2" applyFont="1" applyFill="1" applyBorder="1" applyAlignment="1" applyProtection="1">
      <alignment horizontal="left" vertical="center" wrapText="1"/>
    </xf>
    <xf numFmtId="49" fontId="23" fillId="6" borderId="18" xfId="2" applyNumberFormat="1" applyFont="1" applyFill="1" applyBorder="1" applyAlignment="1" applyProtection="1">
      <alignment horizontal="center" vertical="center" wrapText="1"/>
    </xf>
    <xf numFmtId="0" fontId="23" fillId="6" borderId="71" xfId="2" applyFont="1" applyFill="1" applyBorder="1" applyAlignment="1" applyProtection="1">
      <alignment vertical="center" wrapText="1"/>
    </xf>
    <xf numFmtId="0" fontId="23" fillId="6" borderId="41" xfId="2" applyFont="1" applyFill="1" applyBorder="1" applyAlignment="1" applyProtection="1">
      <alignment horizontal="center" vertical="center" wrapText="1"/>
    </xf>
    <xf numFmtId="0" fontId="23" fillId="6" borderId="71" xfId="2" applyFont="1" applyFill="1" applyBorder="1" applyAlignment="1" applyProtection="1">
      <alignment horizontal="center" vertical="center" wrapText="1"/>
    </xf>
    <xf numFmtId="49" fontId="23" fillId="0" borderId="98" xfId="2" applyNumberFormat="1" applyFont="1" applyBorder="1" applyAlignment="1" applyProtection="1">
      <alignment horizontal="center" vertical="center" wrapText="1"/>
    </xf>
    <xf numFmtId="0" fontId="23" fillId="0" borderId="78" xfId="2" applyFont="1" applyBorder="1" applyAlignment="1" applyProtection="1">
      <alignment vertical="center" wrapText="1"/>
    </xf>
    <xf numFmtId="0" fontId="23" fillId="0" borderId="77" xfId="2" applyFont="1" applyBorder="1" applyAlignment="1" applyProtection="1">
      <alignment horizontal="justify" vertical="center" wrapText="1"/>
    </xf>
    <xf numFmtId="0" fontId="23" fillId="0" borderId="79" xfId="2" applyFont="1" applyBorder="1" applyAlignment="1" applyProtection="1">
      <alignment horizontal="justify" vertical="top" wrapText="1"/>
    </xf>
    <xf numFmtId="0" fontId="23" fillId="0" borderId="78" xfId="2" applyFont="1" applyBorder="1" applyAlignment="1" applyProtection="1">
      <alignment horizontal="center" vertical="center" wrapText="1"/>
    </xf>
    <xf numFmtId="49" fontId="23" fillId="0" borderId="101" xfId="2" applyNumberFormat="1" applyFont="1" applyBorder="1" applyAlignment="1" applyProtection="1">
      <alignment horizontal="center" vertical="center" wrapText="1"/>
    </xf>
    <xf numFmtId="0" fontId="23" fillId="0" borderId="97" xfId="2" applyFont="1" applyBorder="1" applyAlignment="1" applyProtection="1">
      <alignment horizontal="justify" vertical="center" wrapText="1"/>
    </xf>
    <xf numFmtId="0" fontId="23" fillId="0" borderId="96" xfId="2" applyFont="1" applyBorder="1" applyAlignment="1" applyProtection="1">
      <alignment horizontal="justify" vertical="top" wrapText="1"/>
    </xf>
    <xf numFmtId="0" fontId="23" fillId="3" borderId="125" xfId="2" applyFont="1" applyFill="1" applyBorder="1" applyAlignment="1" applyProtection="1">
      <alignment vertical="center" wrapText="1"/>
    </xf>
    <xf numFmtId="0" fontId="23" fillId="3" borderId="97" xfId="2" applyFont="1" applyFill="1" applyBorder="1" applyAlignment="1" applyProtection="1">
      <alignment horizontal="justify" vertical="center" wrapText="1"/>
    </xf>
    <xf numFmtId="0" fontId="23" fillId="3" borderId="96" xfId="2" applyFont="1" applyFill="1" applyBorder="1" applyAlignment="1" applyProtection="1">
      <alignment horizontal="justify" vertical="top" wrapText="1"/>
    </xf>
    <xf numFmtId="0" fontId="23" fillId="3" borderId="100" xfId="2" applyFont="1" applyFill="1" applyBorder="1" applyAlignment="1" applyProtection="1">
      <alignment horizontal="center" vertical="center" wrapText="1"/>
    </xf>
    <xf numFmtId="0" fontId="23" fillId="3" borderId="95" xfId="2" applyFont="1" applyFill="1" applyBorder="1" applyAlignment="1" applyProtection="1">
      <alignment horizontal="center" vertical="center" wrapText="1"/>
    </xf>
    <xf numFmtId="0" fontId="23" fillId="3" borderId="125" xfId="2" applyFont="1" applyFill="1" applyBorder="1" applyAlignment="1" applyProtection="1">
      <alignment horizontal="center" vertical="center" wrapText="1"/>
    </xf>
    <xf numFmtId="0" fontId="23" fillId="0" borderId="142" xfId="2" applyFont="1" applyBorder="1" applyAlignment="1" applyProtection="1">
      <alignment vertical="center" wrapText="1"/>
    </xf>
    <xf numFmtId="49" fontId="23" fillId="0" borderId="154" xfId="2" applyNumberFormat="1" applyFont="1" applyBorder="1" applyAlignment="1" applyProtection="1">
      <alignment horizontal="center" vertical="center" wrapText="1"/>
    </xf>
    <xf numFmtId="0" fontId="23" fillId="0" borderId="158" xfId="2" applyFont="1" applyBorder="1" applyAlignment="1" applyProtection="1">
      <alignment vertical="center" wrapText="1"/>
    </xf>
    <xf numFmtId="0" fontId="23" fillId="3" borderId="142" xfId="2" applyFont="1" applyFill="1" applyBorder="1" applyAlignment="1" applyProtection="1">
      <alignment horizontal="left" vertical="center" wrapText="1" indent="7"/>
    </xf>
    <xf numFmtId="0" fontId="23" fillId="0" borderId="164" xfId="2" applyFont="1" applyBorder="1" applyAlignment="1" applyProtection="1">
      <alignment horizontal="center" vertical="center" wrapText="1"/>
    </xf>
    <xf numFmtId="0" fontId="23" fillId="0" borderId="94" xfId="2" applyFont="1" applyBorder="1" applyAlignment="1" applyProtection="1">
      <alignment horizontal="center" vertical="center" wrapText="1"/>
    </xf>
    <xf numFmtId="0" fontId="23" fillId="0" borderId="141" xfId="2" applyFont="1" applyBorder="1" applyAlignment="1" applyProtection="1">
      <alignment horizontal="center" vertical="center" wrapText="1"/>
    </xf>
    <xf numFmtId="0" fontId="23" fillId="0" borderId="13" xfId="2" applyFont="1" applyBorder="1" applyAlignment="1" applyProtection="1">
      <alignment vertical="center" wrapText="1"/>
    </xf>
    <xf numFmtId="49" fontId="23" fillId="6" borderId="98" xfId="2" applyNumberFormat="1" applyFont="1" applyFill="1" applyBorder="1" applyAlignment="1" applyProtection="1">
      <alignment horizontal="center" vertical="center" wrapText="1"/>
    </xf>
    <xf numFmtId="0" fontId="23" fillId="6" borderId="125" xfId="2" applyFont="1" applyFill="1" applyBorder="1" applyAlignment="1" applyProtection="1">
      <alignment vertical="top" wrapText="1"/>
    </xf>
    <xf numFmtId="9" fontId="23" fillId="6" borderId="96" xfId="3" applyFont="1" applyFill="1" applyBorder="1" applyAlignment="1" applyProtection="1">
      <alignment horizontal="justify" vertical="top" wrapText="1"/>
    </xf>
    <xf numFmtId="49" fontId="23" fillId="6" borderId="113" xfId="2" applyNumberFormat="1" applyFont="1" applyFill="1" applyBorder="1" applyAlignment="1" applyProtection="1">
      <alignment horizontal="center" vertical="center" wrapText="1"/>
    </xf>
    <xf numFmtId="0" fontId="23" fillId="6" borderId="115" xfId="2" applyFont="1" applyFill="1" applyBorder="1" applyAlignment="1" applyProtection="1">
      <alignment vertical="center" wrapText="1"/>
    </xf>
    <xf numFmtId="0" fontId="23" fillId="6" borderId="115" xfId="2" applyFont="1" applyFill="1" applyBorder="1" applyAlignment="1" applyProtection="1">
      <alignment horizontal="center" vertical="center" wrapText="1"/>
    </xf>
    <xf numFmtId="0" fontId="23" fillId="6" borderId="157" xfId="2" applyFont="1" applyFill="1" applyBorder="1" applyAlignment="1" applyProtection="1">
      <alignment vertical="center" wrapText="1"/>
    </xf>
    <xf numFmtId="0" fontId="23" fillId="6" borderId="140" xfId="2" applyFont="1" applyFill="1" applyBorder="1" applyAlignment="1" applyProtection="1">
      <alignment vertical="center" wrapText="1"/>
    </xf>
    <xf numFmtId="49" fontId="23" fillId="6" borderId="103" xfId="2" applyNumberFormat="1" applyFont="1" applyFill="1" applyBorder="1" applyAlignment="1" applyProtection="1">
      <alignment horizontal="center" vertical="center" wrapText="1"/>
    </xf>
    <xf numFmtId="0" fontId="23" fillId="6" borderId="126" xfId="2" applyFont="1" applyFill="1" applyBorder="1" applyAlignment="1" applyProtection="1">
      <alignment vertical="center" wrapText="1"/>
    </xf>
    <xf numFmtId="0" fontId="23" fillId="6" borderId="89" xfId="2" applyFont="1" applyFill="1" applyBorder="1" applyAlignment="1" applyProtection="1">
      <alignment horizontal="center" vertical="center" wrapText="1"/>
    </xf>
    <xf numFmtId="0" fontId="23" fillId="6" borderId="126" xfId="2" applyFont="1" applyFill="1" applyBorder="1" applyAlignment="1" applyProtection="1">
      <alignment horizontal="center" vertical="center" wrapText="1"/>
    </xf>
    <xf numFmtId="0" fontId="24" fillId="0" borderId="47" xfId="2" applyFont="1" applyBorder="1" applyAlignment="1" applyProtection="1">
      <alignment horizontal="left" vertical="center" wrapText="1"/>
    </xf>
    <xf numFmtId="49" fontId="23" fillId="0" borderId="1" xfId="2" applyNumberFormat="1" applyFont="1" applyBorder="1" applyAlignment="1" applyProtection="1">
      <alignment horizontal="center" vertical="center" wrapText="1"/>
    </xf>
    <xf numFmtId="0" fontId="23" fillId="0" borderId="46" xfId="2" applyFont="1" applyBorder="1" applyAlignment="1" applyProtection="1">
      <alignment horizontal="justify" vertical="center" wrapText="1"/>
    </xf>
    <xf numFmtId="0" fontId="23" fillId="3" borderId="133" xfId="2" applyFont="1" applyFill="1" applyBorder="1" applyAlignment="1" applyProtection="1">
      <alignment vertical="center" wrapText="1"/>
    </xf>
    <xf numFmtId="49" fontId="23" fillId="0" borderId="108" xfId="2" applyNumberFormat="1" applyFont="1" applyBorder="1" applyAlignment="1" applyProtection="1">
      <alignment horizontal="center" vertical="center" wrapText="1"/>
    </xf>
    <xf numFmtId="0" fontId="23" fillId="0" borderId="127" xfId="2" applyFont="1" applyBorder="1" applyAlignment="1" applyProtection="1">
      <alignment vertical="center" wrapText="1"/>
    </xf>
    <xf numFmtId="0" fontId="23" fillId="0" borderId="109" xfId="2" applyFont="1" applyBorder="1" applyAlignment="1" applyProtection="1">
      <alignment horizontal="justify" vertical="center" wrapText="1"/>
    </xf>
    <xf numFmtId="49" fontId="23" fillId="0" borderId="103" xfId="2" applyNumberFormat="1" applyFont="1" applyBorder="1" applyAlignment="1" applyProtection="1">
      <alignment horizontal="center" vertical="center" wrapText="1"/>
    </xf>
    <xf numFmtId="0" fontId="23" fillId="0" borderId="126" xfId="2" applyFont="1" applyBorder="1" applyAlignment="1" applyProtection="1">
      <alignment vertical="center" wrapText="1"/>
    </xf>
    <xf numFmtId="0" fontId="23" fillId="0" borderId="104" xfId="2" applyFont="1" applyBorder="1" applyAlignment="1" applyProtection="1">
      <alignment horizontal="justify" vertical="center" wrapText="1"/>
    </xf>
    <xf numFmtId="0" fontId="23" fillId="6" borderId="126" xfId="2" applyFont="1" applyFill="1" applyBorder="1" applyAlignment="1" applyProtection="1">
      <alignment horizontal="left" vertical="center" wrapText="1" indent="7"/>
    </xf>
    <xf numFmtId="0" fontId="23" fillId="6" borderId="105" xfId="2" applyFont="1" applyFill="1" applyBorder="1" applyAlignment="1" applyProtection="1">
      <alignment horizontal="justify" vertical="top" wrapText="1"/>
    </xf>
    <xf numFmtId="0" fontId="24" fillId="9" borderId="69" xfId="2" applyFont="1" applyFill="1" applyBorder="1" applyAlignment="1" applyProtection="1">
      <alignment horizontal="center" vertical="center" wrapText="1"/>
    </xf>
    <xf numFmtId="0" fontId="24" fillId="9" borderId="165" xfId="2" applyFont="1" applyFill="1" applyBorder="1" applyAlignment="1" applyProtection="1">
      <alignment horizontal="left" vertical="center" wrapText="1"/>
    </xf>
    <xf numFmtId="49" fontId="23" fillId="9" borderId="42" xfId="2" applyNumberFormat="1" applyFont="1" applyFill="1" applyBorder="1" applyAlignment="1" applyProtection="1">
      <alignment horizontal="center" vertical="center" wrapText="1"/>
    </xf>
    <xf numFmtId="0" fontId="23" fillId="9" borderId="124" xfId="2" applyFont="1" applyFill="1" applyBorder="1" applyAlignment="1" applyProtection="1">
      <alignment horizontal="left" vertical="center" wrapText="1" indent="7"/>
    </xf>
    <xf numFmtId="0" fontId="23" fillId="9" borderId="130" xfId="2" applyFont="1" applyFill="1" applyBorder="1" applyAlignment="1" applyProtection="1">
      <alignment horizontal="justify" vertical="center" wrapText="1"/>
    </xf>
    <xf numFmtId="0" fontId="23" fillId="9" borderId="43" xfId="2" applyFont="1" applyFill="1" applyBorder="1" applyAlignment="1" applyProtection="1">
      <alignment horizontal="justify" vertical="top" wrapText="1"/>
    </xf>
    <xf numFmtId="0" fontId="23" fillId="9" borderId="107" xfId="2" applyFont="1" applyFill="1" applyBorder="1" applyAlignment="1" applyProtection="1">
      <alignment horizontal="center" vertical="center" wrapText="1"/>
    </xf>
    <xf numFmtId="0" fontId="23" fillId="9" borderId="69" xfId="2" applyFont="1" applyFill="1" applyBorder="1" applyAlignment="1" applyProtection="1">
      <alignment horizontal="center" vertical="center" wrapText="1"/>
    </xf>
    <xf numFmtId="0" fontId="23" fillId="9" borderId="124" xfId="2" applyFont="1" applyFill="1" applyBorder="1" applyAlignment="1" applyProtection="1">
      <alignment horizontal="center" vertical="center" wrapText="1"/>
    </xf>
    <xf numFmtId="49" fontId="23" fillId="0" borderId="108" xfId="2" applyNumberFormat="1" applyFont="1" applyBorder="1" applyAlignment="1" applyProtection="1">
      <alignment vertical="center" wrapText="1"/>
    </xf>
    <xf numFmtId="49" fontId="23" fillId="0" borderId="125" xfId="2" applyNumberFormat="1" applyFont="1" applyBorder="1" applyAlignment="1" applyProtection="1">
      <alignment horizontal="left" vertical="top" wrapText="1" indent="7"/>
    </xf>
    <xf numFmtId="49" fontId="23" fillId="0" borderId="142" xfId="2" applyNumberFormat="1" applyFont="1" applyBorder="1" applyAlignment="1" applyProtection="1">
      <alignment horizontal="left" vertical="top" wrapText="1" indent="7"/>
    </xf>
    <xf numFmtId="49" fontId="23" fillId="0" borderId="154" xfId="2" applyNumberFormat="1" applyFont="1" applyBorder="1" applyAlignment="1" applyProtection="1">
      <alignment vertical="center" wrapText="1"/>
    </xf>
    <xf numFmtId="49" fontId="23" fillId="0" borderId="70" xfId="2" applyNumberFormat="1" applyFont="1" applyBorder="1" applyAlignment="1" applyProtection="1">
      <alignment horizontal="center" vertical="center" wrapText="1"/>
    </xf>
    <xf numFmtId="0" fontId="23" fillId="3" borderId="87" xfId="2" applyFont="1" applyFill="1" applyBorder="1" applyAlignment="1" applyProtection="1">
      <alignment horizontal="left" vertical="center" wrapText="1" indent="7"/>
    </xf>
    <xf numFmtId="0" fontId="23" fillId="3" borderId="125" xfId="2" applyFont="1" applyFill="1" applyBorder="1" applyAlignment="1" applyProtection="1">
      <alignment horizontal="left" vertical="center" wrapText="1" indent="7"/>
    </xf>
    <xf numFmtId="49" fontId="23" fillId="3" borderId="55" xfId="2" applyNumberFormat="1" applyFont="1" applyFill="1" applyBorder="1" applyAlignment="1" applyProtection="1">
      <alignment horizontal="left" vertical="top" wrapText="1" indent="7"/>
    </xf>
    <xf numFmtId="0" fontId="23" fillId="0" borderId="158" xfId="2" applyFont="1" applyBorder="1" applyAlignment="1" applyProtection="1">
      <alignment horizontal="left" vertical="center" wrapText="1"/>
    </xf>
    <xf numFmtId="0" fontId="23" fillId="3" borderId="127" xfId="2" applyFont="1" applyFill="1" applyBorder="1" applyAlignment="1" applyProtection="1">
      <alignment horizontal="left" vertical="center" wrapText="1" indent="7"/>
    </xf>
    <xf numFmtId="49" fontId="23" fillId="0" borderId="55" xfId="2" applyNumberFormat="1" applyFont="1" applyBorder="1" applyAlignment="1" applyProtection="1">
      <alignment horizontal="left" vertical="top" wrapText="1" indent="7"/>
    </xf>
    <xf numFmtId="0" fontId="23" fillId="0" borderId="26" xfId="2" applyFont="1" applyBorder="1" applyAlignment="1" applyProtection="1">
      <alignment horizontal="left" vertical="center" wrapText="1"/>
    </xf>
    <xf numFmtId="0" fontId="24" fillId="0" borderId="144" xfId="2" applyFont="1" applyBorder="1" applyAlignment="1" applyProtection="1">
      <alignment vertical="center" wrapText="1"/>
    </xf>
    <xf numFmtId="0" fontId="23" fillId="0" borderId="126" xfId="2" applyFont="1" applyBorder="1" applyAlignment="1" applyProtection="1">
      <alignment horizontal="left" vertical="center" wrapText="1" indent="7"/>
    </xf>
    <xf numFmtId="0" fontId="22" fillId="0" borderId="0" xfId="2" applyFont="1" applyAlignment="1" applyProtection="1">
      <alignment vertical="center" wrapText="1"/>
    </xf>
    <xf numFmtId="9" fontId="22" fillId="0" borderId="0" xfId="3" applyNumberFormat="1" applyFont="1" applyAlignment="1" applyProtection="1">
      <alignment horizontal="center" vertical="center"/>
    </xf>
    <xf numFmtId="9" fontId="13" fillId="0" borderId="0" xfId="3" applyNumberFormat="1" applyFont="1" applyAlignment="1" applyProtection="1">
      <alignment horizontal="center" vertical="center"/>
    </xf>
    <xf numFmtId="0" fontId="42" fillId="0" borderId="0" xfId="0" applyFont="1" applyAlignment="1" applyProtection="1">
      <alignment vertical="center" wrapText="1"/>
    </xf>
    <xf numFmtId="9" fontId="42" fillId="0" borderId="0" xfId="3" applyNumberFormat="1" applyFont="1" applyAlignment="1" applyProtection="1">
      <alignment horizontal="center" vertical="center"/>
    </xf>
    <xf numFmtId="0" fontId="42" fillId="0" borderId="0" xfId="0" applyFont="1" applyProtection="1"/>
    <xf numFmtId="0" fontId="43" fillId="0" borderId="117" xfId="2" applyFont="1" applyBorder="1" applyAlignment="1" applyProtection="1">
      <alignment horizontal="center" vertical="center" wrapText="1"/>
    </xf>
    <xf numFmtId="0" fontId="43" fillId="0" borderId="118" xfId="2" applyFont="1" applyBorder="1" applyAlignment="1" applyProtection="1">
      <alignment horizontal="left" wrapText="1"/>
    </xf>
    <xf numFmtId="0" fontId="23" fillId="0" borderId="0" xfId="2" applyFont="1" applyBorder="1" applyAlignment="1" applyProtection="1">
      <alignment horizontal="justify" vertical="top" wrapText="1"/>
    </xf>
    <xf numFmtId="0" fontId="47" fillId="0" borderId="0" xfId="2" applyFont="1" applyProtection="1"/>
    <xf numFmtId="0" fontId="11" fillId="0" borderId="0" xfId="1" applyFill="1" applyAlignment="1" applyProtection="1">
      <alignment vertical="center" wrapText="1"/>
    </xf>
    <xf numFmtId="0" fontId="23" fillId="0" borderId="31" xfId="2" applyFont="1" applyBorder="1" applyAlignment="1" applyProtection="1">
      <alignment horizontal="justify" vertical="center" wrapText="1"/>
    </xf>
    <xf numFmtId="0" fontId="23" fillId="0" borderId="19" xfId="2" applyFont="1" applyBorder="1" applyAlignment="1" applyProtection="1">
      <alignment horizontal="justify" vertical="center" wrapText="1"/>
    </xf>
    <xf numFmtId="0" fontId="24" fillId="0" borderId="41" xfId="2" applyFont="1" applyBorder="1" applyAlignment="1" applyProtection="1">
      <alignment horizontal="center" vertical="center" wrapText="1"/>
    </xf>
    <xf numFmtId="0" fontId="23" fillId="0" borderId="44" xfId="2" applyFont="1" applyBorder="1" applyAlignment="1" applyProtection="1">
      <alignment horizontal="justify" vertical="top" wrapText="1"/>
    </xf>
    <xf numFmtId="0" fontId="23" fillId="0" borderId="20" xfId="2" applyFont="1" applyBorder="1" applyAlignment="1" applyProtection="1">
      <alignment horizontal="justify" vertical="top" wrapText="1"/>
    </xf>
    <xf numFmtId="0" fontId="23" fillId="0" borderId="13" xfId="2" applyFont="1" applyBorder="1" applyAlignment="1" applyProtection="1">
      <alignment horizontal="center" vertical="center" wrapText="1"/>
    </xf>
    <xf numFmtId="0" fontId="23" fillId="0" borderId="140" xfId="2" applyFont="1" applyBorder="1" applyAlignment="1" applyProtection="1">
      <alignment horizontal="center" vertical="center" wrapText="1"/>
    </xf>
    <xf numFmtId="0" fontId="23" fillId="0" borderId="26" xfId="2" applyFont="1" applyBorder="1" applyAlignment="1" applyProtection="1">
      <alignment horizontal="justify" vertical="center" wrapText="1"/>
    </xf>
    <xf numFmtId="0" fontId="24" fillId="0" borderId="144" xfId="2" applyFont="1" applyBorder="1" applyAlignment="1" applyProtection="1">
      <alignment horizontal="center" vertical="center" wrapText="1"/>
    </xf>
    <xf numFmtId="0" fontId="24" fillId="0" borderId="45" xfId="2" applyFont="1" applyBorder="1" applyAlignment="1" applyProtection="1">
      <alignment horizontal="center" vertical="center" wrapText="1"/>
    </xf>
    <xf numFmtId="0" fontId="23" fillId="0" borderId="16" xfId="2" applyFont="1" applyBorder="1" applyAlignment="1" applyProtection="1">
      <alignment horizontal="center" vertical="center" wrapText="1"/>
    </xf>
    <xf numFmtId="0" fontId="23" fillId="0" borderId="9" xfId="2" applyFont="1" applyBorder="1" applyAlignment="1" applyProtection="1">
      <alignment horizontal="center" vertical="center" wrapText="1"/>
    </xf>
    <xf numFmtId="0" fontId="24" fillId="6" borderId="45" xfId="2" applyFont="1" applyFill="1" applyBorder="1" applyAlignment="1" applyProtection="1">
      <alignment horizontal="center" vertical="center" wrapText="1"/>
    </xf>
    <xf numFmtId="0" fontId="23" fillId="6" borderId="46" xfId="2" applyFont="1" applyFill="1" applyBorder="1" applyAlignment="1" applyProtection="1">
      <alignment horizontal="justify" vertical="center" wrapText="1"/>
    </xf>
    <xf numFmtId="0" fontId="23" fillId="6" borderId="19" xfId="2" applyFont="1" applyFill="1" applyBorder="1" applyAlignment="1" applyProtection="1">
      <alignment horizontal="justify" vertical="center" wrapText="1"/>
    </xf>
    <xf numFmtId="0" fontId="23" fillId="6" borderId="74" xfId="2" applyFont="1" applyFill="1" applyBorder="1" applyAlignment="1" applyProtection="1">
      <alignment horizontal="justify" vertical="top" wrapText="1"/>
    </xf>
    <xf numFmtId="0" fontId="23" fillId="6" borderId="20" xfId="2" applyFont="1" applyFill="1" applyBorder="1" applyAlignment="1" applyProtection="1">
      <alignment horizontal="justify" vertical="top" wrapText="1"/>
    </xf>
    <xf numFmtId="0" fontId="23" fillId="0" borderId="75" xfId="2" applyFont="1" applyBorder="1" applyAlignment="1" applyProtection="1">
      <alignment horizontal="center" vertical="center" wrapText="1"/>
    </xf>
    <xf numFmtId="0" fontId="23" fillId="0" borderId="26" xfId="2" applyFont="1" applyBorder="1" applyAlignment="1" applyProtection="1">
      <alignment horizontal="center" vertical="center" wrapText="1"/>
    </xf>
    <xf numFmtId="0" fontId="23" fillId="0" borderId="148" xfId="2" applyFont="1" applyBorder="1" applyAlignment="1" applyProtection="1">
      <alignment horizontal="center" vertical="center" wrapText="1"/>
    </xf>
    <xf numFmtId="0" fontId="23" fillId="0" borderId="76" xfId="2" applyFont="1" applyBorder="1" applyAlignment="1" applyProtection="1">
      <alignment horizontal="center" vertical="center" wrapText="1"/>
    </xf>
    <xf numFmtId="0" fontId="23" fillId="0" borderId="46" xfId="2" applyFont="1" applyBorder="1" applyAlignment="1" applyProtection="1">
      <alignment horizontal="center" vertical="center" wrapText="1"/>
    </xf>
    <xf numFmtId="49" fontId="23" fillId="0" borderId="129" xfId="2" applyNumberFormat="1" applyFont="1" applyBorder="1" applyAlignment="1" applyProtection="1">
      <alignment horizontal="center" vertical="center" wrapText="1"/>
    </xf>
    <xf numFmtId="0" fontId="23" fillId="0" borderId="95" xfId="2" applyFont="1" applyBorder="1" applyAlignment="1" applyProtection="1">
      <alignment horizontal="center" vertical="center" wrapText="1"/>
    </xf>
    <xf numFmtId="0" fontId="23" fillId="0" borderId="125" xfId="2" applyFont="1" applyBorder="1" applyAlignment="1" applyProtection="1">
      <alignment horizontal="center" vertical="center" wrapText="1"/>
    </xf>
    <xf numFmtId="0" fontId="23" fillId="0" borderId="47" xfId="2" applyFont="1" applyBorder="1" applyAlignment="1" applyProtection="1">
      <alignment horizontal="justify" vertical="top" wrapText="1"/>
    </xf>
    <xf numFmtId="0" fontId="23" fillId="0" borderId="45" xfId="2" applyFont="1" applyBorder="1" applyAlignment="1" applyProtection="1">
      <alignment horizontal="center" vertical="center" wrapText="1"/>
    </xf>
    <xf numFmtId="0" fontId="23" fillId="0" borderId="110" xfId="2" applyFont="1" applyBorder="1" applyAlignment="1" applyProtection="1">
      <alignment horizontal="center" vertical="center" wrapText="1"/>
    </xf>
    <xf numFmtId="0" fontId="23" fillId="0" borderId="49" xfId="2" applyFont="1" applyBorder="1" applyAlignment="1" applyProtection="1">
      <alignment horizontal="center" vertical="center" wrapText="1"/>
    </xf>
    <xf numFmtId="0" fontId="23" fillId="0" borderId="127" xfId="2" applyFont="1" applyBorder="1" applyAlignment="1" applyProtection="1">
      <alignment horizontal="center" vertical="center" wrapText="1"/>
    </xf>
    <xf numFmtId="0" fontId="23" fillId="0" borderId="89" xfId="2" applyFont="1" applyBorder="1" applyAlignment="1" applyProtection="1">
      <alignment horizontal="center" vertical="center" wrapText="1"/>
    </xf>
    <xf numFmtId="0" fontId="23" fillId="0" borderId="138" xfId="2" applyFont="1" applyBorder="1" applyAlignment="1" applyProtection="1">
      <alignment horizontal="center" vertical="center" wrapText="1"/>
    </xf>
    <xf numFmtId="0" fontId="23" fillId="0" borderId="126" xfId="2" applyFont="1" applyBorder="1" applyAlignment="1" applyProtection="1">
      <alignment horizontal="center" vertical="center" wrapText="1"/>
    </xf>
    <xf numFmtId="0" fontId="23" fillId="0" borderId="142" xfId="2" applyFont="1" applyBorder="1" applyAlignment="1" applyProtection="1">
      <alignment horizontal="center" vertical="center" wrapText="1"/>
    </xf>
    <xf numFmtId="0" fontId="23" fillId="6" borderId="43" xfId="2" applyFont="1" applyFill="1" applyBorder="1" applyAlignment="1" applyProtection="1">
      <alignment horizontal="justify" vertical="top" wrapText="1"/>
    </xf>
    <xf numFmtId="0" fontId="24" fillId="6" borderId="6" xfId="2" applyFont="1" applyFill="1" applyBorder="1" applyAlignment="1" applyProtection="1">
      <alignment horizontal="center" vertical="center" wrapText="1"/>
    </xf>
    <xf numFmtId="0" fontId="24" fillId="6" borderId="3" xfId="2" applyFont="1" applyFill="1" applyBorder="1" applyAlignment="1" applyProtection="1">
      <alignment horizontal="center" vertical="center" wrapText="1"/>
    </xf>
    <xf numFmtId="0" fontId="24" fillId="6" borderId="41" xfId="2" applyFont="1" applyFill="1" applyBorder="1" applyAlignment="1" applyProtection="1">
      <alignment horizontal="center" vertical="center" wrapText="1"/>
    </xf>
    <xf numFmtId="0" fontId="23" fillId="6" borderId="13" xfId="2" applyFont="1" applyFill="1" applyBorder="1" applyAlignment="1" applyProtection="1">
      <alignment horizontal="center" vertical="center" wrapText="1"/>
    </xf>
    <xf numFmtId="0" fontId="24" fillId="6" borderId="69" xfId="2" applyFont="1" applyFill="1" applyBorder="1" applyAlignment="1" applyProtection="1">
      <alignment horizontal="center" vertical="center" wrapText="1"/>
    </xf>
    <xf numFmtId="0" fontId="24" fillId="5" borderId="23" xfId="2" applyFont="1" applyFill="1" applyBorder="1" applyAlignment="1" applyProtection="1">
      <alignment horizontal="center" vertical="center" wrapText="1"/>
    </xf>
    <xf numFmtId="0" fontId="11" fillId="0" borderId="0" xfId="1" applyAlignment="1" applyProtection="1">
      <alignment horizontal="center" vertical="center" wrapText="1"/>
    </xf>
    <xf numFmtId="0" fontId="22" fillId="0" borderId="116" xfId="2" applyFont="1" applyBorder="1" applyAlignment="1" applyProtection="1">
      <alignment horizontal="center" vertical="center" wrapText="1"/>
    </xf>
    <xf numFmtId="0" fontId="22" fillId="0" borderId="130" xfId="2" applyFont="1" applyBorder="1" applyAlignment="1" applyProtection="1">
      <alignment vertical="center" wrapText="1"/>
    </xf>
    <xf numFmtId="0" fontId="22" fillId="0" borderId="130" xfId="2" applyFont="1" applyBorder="1" applyAlignment="1" applyProtection="1">
      <alignment horizontal="justify" vertical="center" wrapText="1"/>
    </xf>
    <xf numFmtId="0" fontId="19" fillId="0" borderId="130" xfId="2" applyFont="1" applyFill="1" applyBorder="1" applyAlignment="1" applyProtection="1">
      <alignment horizontal="justify" vertical="center" wrapText="1"/>
    </xf>
    <xf numFmtId="0" fontId="22" fillId="15" borderId="130" xfId="2" applyFont="1" applyFill="1" applyBorder="1" applyAlignment="1" applyProtection="1">
      <alignment vertical="center"/>
    </xf>
    <xf numFmtId="0" fontId="51" fillId="0" borderId="0" xfId="0" applyFont="1"/>
    <xf numFmtId="10" fontId="51" fillId="0" borderId="0" xfId="0" applyNumberFormat="1" applyFont="1"/>
    <xf numFmtId="0" fontId="52" fillId="0" borderId="0" xfId="0" applyFont="1" applyBorder="1" applyAlignment="1">
      <alignment horizontal="center" vertical="center"/>
    </xf>
    <xf numFmtId="0" fontId="52" fillId="0" borderId="0" xfId="0" applyFont="1" applyBorder="1" applyAlignment="1">
      <alignment horizontal="center" vertical="center" wrapText="1"/>
    </xf>
    <xf numFmtId="0" fontId="51" fillId="0" borderId="0" xfId="0" applyFont="1" applyBorder="1" applyAlignment="1">
      <alignment wrapText="1"/>
    </xf>
    <xf numFmtId="10" fontId="51" fillId="0" borderId="0" xfId="3" applyNumberFormat="1" applyFont="1" applyBorder="1" applyAlignment="1">
      <alignment horizontal="center" vertical="center"/>
    </xf>
    <xf numFmtId="0" fontId="52" fillId="0" borderId="0" xfId="0" applyFont="1" applyBorder="1" applyAlignment="1">
      <alignment wrapText="1"/>
    </xf>
    <xf numFmtId="10" fontId="52" fillId="0" borderId="0" xfId="3" applyNumberFormat="1" applyFont="1" applyBorder="1" applyAlignment="1">
      <alignment horizontal="center" vertical="center"/>
    </xf>
    <xf numFmtId="0" fontId="53" fillId="26" borderId="202" xfId="0" applyFont="1" applyFill="1" applyBorder="1" applyAlignment="1">
      <alignment vertical="top"/>
    </xf>
    <xf numFmtId="0" fontId="55" fillId="27" borderId="203" xfId="0" applyFont="1" applyFill="1" applyBorder="1" applyAlignment="1">
      <alignment vertical="center"/>
    </xf>
    <xf numFmtId="0" fontId="55" fillId="27" borderId="203" xfId="0" applyFont="1" applyFill="1" applyBorder="1" applyAlignment="1">
      <alignment horizontal="center" vertical="center"/>
    </xf>
    <xf numFmtId="0" fontId="55" fillId="27" borderId="204" xfId="0" applyFont="1" applyFill="1" applyBorder="1" applyAlignment="1">
      <alignment horizontal="center" vertical="center"/>
    </xf>
    <xf numFmtId="0" fontId="55" fillId="0" borderId="203" xfId="0" applyFont="1" applyBorder="1" applyAlignment="1">
      <alignment vertical="center"/>
    </xf>
    <xf numFmtId="0" fontId="56" fillId="0" borderId="203" xfId="0" applyFont="1" applyBorder="1" applyAlignment="1">
      <alignment horizontal="center" vertical="center"/>
    </xf>
    <xf numFmtId="9" fontId="56" fillId="0" borderId="203" xfId="0" applyNumberFormat="1" applyFont="1" applyBorder="1" applyAlignment="1">
      <alignment horizontal="center" vertical="center"/>
    </xf>
    <xf numFmtId="9" fontId="56" fillId="0" borderId="204" xfId="0" applyNumberFormat="1" applyFont="1" applyBorder="1" applyAlignment="1">
      <alignment horizontal="center" vertical="center"/>
    </xf>
    <xf numFmtId="0" fontId="56" fillId="27" borderId="203" xfId="0" applyFont="1" applyFill="1" applyBorder="1" applyAlignment="1">
      <alignment horizontal="center" vertical="center"/>
    </xf>
    <xf numFmtId="9" fontId="56" fillId="27" borderId="203" xfId="0" applyNumberFormat="1" applyFont="1" applyFill="1" applyBorder="1" applyAlignment="1">
      <alignment horizontal="center" vertical="center"/>
    </xf>
    <xf numFmtId="9" fontId="56" fillId="27" borderId="204" xfId="0" applyNumberFormat="1" applyFont="1" applyFill="1" applyBorder="1" applyAlignment="1">
      <alignment horizontal="center" vertical="center"/>
    </xf>
    <xf numFmtId="0" fontId="55" fillId="27" borderId="203" xfId="0" applyFont="1" applyFill="1" applyBorder="1" applyAlignment="1">
      <alignment horizontal="center" vertical="center" wrapText="1"/>
    </xf>
    <xf numFmtId="164" fontId="51" fillId="0" borderId="0" xfId="3" applyNumberFormat="1" applyFont="1"/>
    <xf numFmtId="164" fontId="51" fillId="25" borderId="0" xfId="3" applyNumberFormat="1" applyFont="1" applyFill="1"/>
    <xf numFmtId="0" fontId="23" fillId="6" borderId="79" xfId="2" applyFont="1" applyFill="1" applyBorder="1" applyAlignment="1" applyProtection="1">
      <alignment horizontal="justify" vertical="center" wrapText="1"/>
    </xf>
    <xf numFmtId="0" fontId="24" fillId="6" borderId="47" xfId="2" applyFont="1" applyFill="1" applyBorder="1" applyAlignment="1" applyProtection="1">
      <alignment horizontal="left" vertical="center" wrapText="1"/>
    </xf>
    <xf numFmtId="0" fontId="22" fillId="0" borderId="130" xfId="2" applyFont="1" applyFill="1" applyBorder="1" applyAlignment="1" applyProtection="1">
      <alignment horizontal="justify" vertical="center"/>
    </xf>
    <xf numFmtId="0" fontId="22" fillId="0" borderId="130" xfId="2" applyFont="1" applyFill="1" applyBorder="1" applyAlignment="1" applyProtection="1">
      <alignment horizontal="justify" vertical="center" wrapText="1"/>
    </xf>
    <xf numFmtId="0" fontId="22" fillId="0" borderId="130" xfId="2" applyFont="1" applyFill="1" applyBorder="1" applyAlignment="1" applyProtection="1">
      <alignment horizontal="justify" vertical="center" wrapText="1"/>
    </xf>
    <xf numFmtId="0" fontId="61" fillId="26" borderId="202" xfId="0" applyFont="1" applyFill="1" applyBorder="1" applyAlignment="1">
      <alignment vertical="center"/>
    </xf>
    <xf numFmtId="0" fontId="62" fillId="0" borderId="207" xfId="0" applyFont="1" applyBorder="1" applyAlignment="1">
      <alignment horizontal="center" vertical="center" wrapText="1"/>
    </xf>
    <xf numFmtId="0" fontId="62" fillId="0" borderId="208" xfId="0" applyFont="1" applyBorder="1" applyAlignment="1">
      <alignment horizontal="center" vertical="center" wrapText="1"/>
    </xf>
    <xf numFmtId="0" fontId="63" fillId="0" borderId="206" xfId="0" applyFont="1" applyBorder="1" applyAlignment="1">
      <alignment vertical="center" wrapText="1"/>
    </xf>
    <xf numFmtId="10" fontId="63" fillId="0" borderId="207" xfId="0" applyNumberFormat="1" applyFont="1" applyBorder="1" applyAlignment="1">
      <alignment horizontal="center" vertical="center"/>
    </xf>
    <xf numFmtId="10" fontId="63" fillId="0" borderId="208" xfId="0" applyNumberFormat="1" applyFont="1" applyBorder="1" applyAlignment="1">
      <alignment horizontal="center" vertical="center"/>
    </xf>
    <xf numFmtId="0" fontId="63" fillId="28" borderId="206" xfId="0" applyFont="1" applyFill="1" applyBorder="1" applyAlignment="1">
      <alignment vertical="center" wrapText="1"/>
    </xf>
    <xf numFmtId="10" fontId="63" fillId="28" borderId="207" xfId="0" applyNumberFormat="1" applyFont="1" applyFill="1" applyBorder="1" applyAlignment="1">
      <alignment horizontal="center" vertical="center"/>
    </xf>
    <xf numFmtId="10" fontId="63" fillId="28" borderId="208" xfId="0" applyNumberFormat="1" applyFont="1" applyFill="1" applyBorder="1" applyAlignment="1">
      <alignment horizontal="center" vertical="center"/>
    </xf>
    <xf numFmtId="0" fontId="62" fillId="28" borderId="209" xfId="0" applyFont="1" applyFill="1" applyBorder="1" applyAlignment="1">
      <alignment vertical="center" wrapText="1"/>
    </xf>
    <xf numFmtId="10" fontId="62" fillId="28" borderId="210" xfId="0" applyNumberFormat="1" applyFont="1" applyFill="1" applyBorder="1" applyAlignment="1">
      <alignment horizontal="center" vertical="center"/>
    </xf>
    <xf numFmtId="10" fontId="62" fillId="28" borderId="36" xfId="0" applyNumberFormat="1" applyFont="1" applyFill="1" applyBorder="1" applyAlignment="1">
      <alignment horizontal="center" vertical="center"/>
    </xf>
    <xf numFmtId="0" fontId="20" fillId="0" borderId="130" xfId="2" applyFont="1" applyFill="1" applyBorder="1" applyAlignment="1" applyProtection="1">
      <alignment horizontal="justify" vertical="center" wrapText="1"/>
    </xf>
    <xf numFmtId="0" fontId="22" fillId="0" borderId="130" xfId="2" applyFont="1" applyFill="1" applyBorder="1" applyAlignment="1" applyProtection="1">
      <alignment horizontal="justify" vertical="center" wrapText="1"/>
    </xf>
    <xf numFmtId="0" fontId="22" fillId="0" borderId="130" xfId="2" applyFont="1" applyFill="1" applyBorder="1" applyAlignment="1" applyProtection="1">
      <alignment horizontal="justify" vertical="center" wrapText="1"/>
    </xf>
    <xf numFmtId="0" fontId="1" fillId="2" borderId="116" xfId="0" applyFont="1" applyFill="1" applyBorder="1" applyAlignment="1">
      <alignment horizontal="center"/>
    </xf>
    <xf numFmtId="0" fontId="4" fillId="7" borderId="88" xfId="0" applyFont="1" applyFill="1" applyBorder="1" applyAlignment="1">
      <alignment horizontal="left" vertical="center" wrapText="1"/>
    </xf>
    <xf numFmtId="0" fontId="4" fillId="7"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0" fontId="1" fillId="0" borderId="40" xfId="0" applyFont="1" applyFill="1" applyBorder="1" applyAlignment="1">
      <alignment horizontal="left"/>
    </xf>
    <xf numFmtId="0" fontId="1"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9"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6" fillId="2" borderId="69"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6" fillId="0" borderId="69"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6" xfId="0" applyFont="1" applyBorder="1" applyAlignment="1">
      <alignment horizontal="center" vertical="center" wrapText="1"/>
    </xf>
    <xf numFmtId="0" fontId="1" fillId="0" borderId="1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center"/>
    </xf>
    <xf numFmtId="0" fontId="1" fillId="3" borderId="40" xfId="0" applyFont="1" applyFill="1" applyBorder="1" applyAlignment="1">
      <alignment horizontal="left"/>
    </xf>
    <xf numFmtId="0" fontId="4" fillId="0" borderId="8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2" xfId="0" applyFont="1" applyFill="1" applyBorder="1" applyAlignment="1">
      <alignment horizontal="center" vertical="center" wrapText="1"/>
    </xf>
    <xf numFmtId="9" fontId="24" fillId="0" borderId="144" xfId="3" applyFont="1" applyFill="1" applyBorder="1" applyAlignment="1">
      <alignment horizontal="center" vertical="center"/>
    </xf>
    <xf numFmtId="9" fontId="24" fillId="0" borderId="69" xfId="3" applyFont="1" applyFill="1" applyBorder="1" applyAlignment="1">
      <alignment horizontal="center" vertical="center"/>
    </xf>
    <xf numFmtId="9" fontId="24" fillId="0" borderId="73" xfId="3" applyFont="1" applyFill="1" applyBorder="1" applyAlignment="1">
      <alignment horizontal="center" vertical="center"/>
    </xf>
    <xf numFmtId="9" fontId="24" fillId="0" borderId="41" xfId="3" applyFont="1" applyFill="1" applyBorder="1" applyAlignment="1">
      <alignment horizontal="center" vertical="center"/>
    </xf>
    <xf numFmtId="9" fontId="24" fillId="2" borderId="46" xfId="3" applyFont="1" applyFill="1" applyBorder="1" applyAlignment="1">
      <alignment horizontal="center" vertical="center" wrapText="1"/>
    </xf>
    <xf numFmtId="9" fontId="24" fillId="2" borderId="130" xfId="3" applyFont="1" applyFill="1" applyBorder="1" applyAlignment="1">
      <alignment horizontal="center" vertical="center" wrapText="1"/>
    </xf>
    <xf numFmtId="0" fontId="40" fillId="0" borderId="16" xfId="2" applyFont="1" applyBorder="1" applyAlignment="1">
      <alignment horizontal="center" vertical="center" wrapText="1"/>
    </xf>
    <xf numFmtId="0" fontId="40" fillId="0" borderId="107" xfId="2" applyFont="1" applyBorder="1" applyAlignment="1">
      <alignment horizontal="center" vertical="center" wrapText="1"/>
    </xf>
    <xf numFmtId="0" fontId="39" fillId="0" borderId="45" xfId="2" applyFont="1" applyBorder="1" applyAlignment="1">
      <alignment horizontal="center" vertical="center" wrapText="1"/>
    </xf>
    <xf numFmtId="0" fontId="39" fillId="0" borderId="73" xfId="2" applyFont="1" applyBorder="1" applyAlignment="1">
      <alignment horizontal="center" vertical="center" wrapText="1"/>
    </xf>
    <xf numFmtId="0" fontId="39" fillId="0" borderId="41" xfId="2" applyFont="1" applyBorder="1" applyAlignment="1">
      <alignment horizontal="center" vertical="center" wrapText="1"/>
    </xf>
    <xf numFmtId="0" fontId="22" fillId="0" borderId="134" xfId="2" applyFont="1" applyBorder="1" applyAlignment="1">
      <alignment horizontal="center"/>
    </xf>
    <xf numFmtId="0" fontId="22" fillId="0" borderId="120" xfId="2" applyFont="1" applyBorder="1" applyAlignment="1">
      <alignment horizontal="center"/>
    </xf>
    <xf numFmtId="0" fontId="22" fillId="0" borderId="135" xfId="2" applyFont="1" applyBorder="1" applyAlignment="1">
      <alignment horizontal="center"/>
    </xf>
    <xf numFmtId="0" fontId="22" fillId="0" borderId="136" xfId="2" applyFont="1" applyBorder="1" applyAlignment="1">
      <alignment horizontal="center"/>
    </xf>
    <xf numFmtId="0" fontId="22" fillId="0" borderId="30" xfId="2" applyFont="1" applyBorder="1" applyAlignment="1">
      <alignment horizontal="center"/>
    </xf>
    <xf numFmtId="0" fontId="39" fillId="0" borderId="69" xfId="2" applyFont="1" applyBorder="1" applyAlignment="1">
      <alignment horizontal="center" vertical="center" wrapText="1"/>
    </xf>
    <xf numFmtId="0" fontId="39" fillId="0" borderId="120" xfId="2" applyFont="1" applyBorder="1" applyAlignment="1">
      <alignment horizontal="left" vertical="center" wrapText="1"/>
    </xf>
    <xf numFmtId="0" fontId="39" fillId="0" borderId="92" xfId="2" applyFont="1" applyBorder="1" applyAlignment="1">
      <alignment horizontal="left" vertical="center" wrapText="1"/>
    </xf>
    <xf numFmtId="0" fontId="39" fillId="0" borderId="143" xfId="2" applyFont="1" applyBorder="1" applyAlignment="1">
      <alignment horizontal="left" vertical="center" wrapText="1"/>
    </xf>
    <xf numFmtId="0" fontId="39" fillId="0" borderId="144" xfId="2" applyFont="1" applyBorder="1" applyAlignment="1">
      <alignment horizontal="center" vertical="center" wrapText="1"/>
    </xf>
    <xf numFmtId="0" fontId="39" fillId="0" borderId="3" xfId="2" applyFont="1" applyBorder="1" applyAlignment="1">
      <alignment horizontal="center" vertical="center" wrapText="1"/>
    </xf>
    <xf numFmtId="0" fontId="39" fillId="0" borderId="153" xfId="2" applyFont="1" applyBorder="1" applyAlignment="1">
      <alignment horizontal="left" vertical="center" wrapText="1"/>
    </xf>
    <xf numFmtId="9" fontId="24" fillId="2" borderId="73" xfId="3" applyFont="1" applyFill="1" applyBorder="1" applyAlignment="1">
      <alignment horizontal="center" vertical="top"/>
    </xf>
    <xf numFmtId="9" fontId="24" fillId="2" borderId="69" xfId="3" applyFont="1" applyFill="1" applyBorder="1" applyAlignment="1">
      <alignment horizontal="center" vertical="top"/>
    </xf>
    <xf numFmtId="9" fontId="24" fillId="2" borderId="144" xfId="3" applyFont="1" applyFill="1" applyBorder="1" applyAlignment="1">
      <alignment horizontal="center" vertical="top"/>
    </xf>
    <xf numFmtId="9" fontId="24" fillId="0" borderId="144" xfId="3" applyFont="1" applyFill="1" applyBorder="1" applyAlignment="1">
      <alignment horizontal="center" vertical="top" wrapText="1"/>
    </xf>
    <xf numFmtId="9" fontId="24" fillId="0" borderId="73" xfId="3" applyFont="1" applyFill="1" applyBorder="1" applyAlignment="1">
      <alignment horizontal="center" vertical="top" wrapText="1"/>
    </xf>
    <xf numFmtId="9" fontId="24" fillId="0" borderId="69" xfId="3" applyFont="1" applyFill="1" applyBorder="1" applyAlignment="1">
      <alignment horizontal="center" vertical="top" wrapText="1"/>
    </xf>
    <xf numFmtId="9" fontId="24" fillId="0" borderId="144" xfId="3" applyFont="1" applyFill="1" applyBorder="1" applyAlignment="1">
      <alignment horizontal="center" vertical="center" wrapText="1"/>
    </xf>
    <xf numFmtId="9" fontId="24" fillId="0" borderId="73" xfId="3" applyFont="1" applyFill="1" applyBorder="1" applyAlignment="1">
      <alignment horizontal="center" vertical="center" wrapText="1"/>
    </xf>
    <xf numFmtId="9" fontId="24" fillId="0" borderId="69" xfId="3" applyFont="1" applyFill="1" applyBorder="1" applyAlignment="1">
      <alignment horizontal="center" vertical="center" wrapText="1"/>
    </xf>
    <xf numFmtId="9" fontId="24" fillId="2" borderId="45" xfId="3" applyFont="1" applyFill="1" applyBorder="1" applyAlignment="1">
      <alignment horizontal="center" vertical="center"/>
    </xf>
    <xf numFmtId="9" fontId="24" fillId="2" borderId="73" xfId="3" applyFont="1" applyFill="1" applyBorder="1" applyAlignment="1">
      <alignment horizontal="center" vertical="center"/>
    </xf>
    <xf numFmtId="9" fontId="24" fillId="2" borderId="41" xfId="3" applyFont="1" applyFill="1" applyBorder="1" applyAlignment="1">
      <alignment horizontal="center" vertical="center"/>
    </xf>
    <xf numFmtId="0" fontId="39" fillId="0" borderId="167" xfId="2" applyFont="1" applyBorder="1" applyAlignment="1">
      <alignment horizontal="left" vertical="center" wrapText="1"/>
    </xf>
    <xf numFmtId="0" fontId="39" fillId="0" borderId="168" xfId="2" applyFont="1" applyBorder="1" applyAlignment="1">
      <alignment horizontal="left" vertical="center" wrapText="1"/>
    </xf>
    <xf numFmtId="0" fontId="39" fillId="0" borderId="47" xfId="2" applyFont="1" applyBorder="1" applyAlignment="1">
      <alignment horizontal="center" vertical="center" wrapText="1"/>
    </xf>
    <xf numFmtId="0" fontId="39" fillId="0" borderId="43" xfId="2" applyFont="1" applyBorder="1" applyAlignment="1">
      <alignment horizontal="center" vertical="center" wrapText="1"/>
    </xf>
    <xf numFmtId="0" fontId="41" fillId="0" borderId="47" xfId="2" applyFont="1" applyBorder="1" applyAlignment="1">
      <alignment horizontal="center" vertical="top" wrapText="1"/>
    </xf>
    <xf numFmtId="0" fontId="41" fillId="0" borderId="74" xfId="2" applyFont="1" applyBorder="1" applyAlignment="1">
      <alignment horizontal="center" vertical="top" wrapText="1"/>
    </xf>
    <xf numFmtId="0" fontId="39" fillId="0" borderId="148" xfId="2" applyFont="1" applyBorder="1" applyAlignment="1">
      <alignment horizontal="center" vertical="center" wrapText="1"/>
    </xf>
    <xf numFmtId="0" fontId="39" fillId="0" borderId="95" xfId="2" applyFont="1" applyBorder="1" applyAlignment="1">
      <alignment horizontal="center" vertical="center" wrapText="1"/>
    </xf>
    <xf numFmtId="0" fontId="39" fillId="0" borderId="138" xfId="2" applyFont="1" applyBorder="1" applyAlignment="1">
      <alignment horizontal="center" vertical="center" wrapText="1"/>
    </xf>
    <xf numFmtId="0" fontId="39" fillId="0" borderId="121" xfId="2" applyFont="1" applyBorder="1" applyAlignment="1">
      <alignment horizontal="left" vertical="center" wrapText="1"/>
    </xf>
    <xf numFmtId="0" fontId="40" fillId="0" borderId="13" xfId="2" applyFont="1" applyBorder="1" applyAlignment="1">
      <alignment horizontal="left" vertical="center" wrapText="1"/>
    </xf>
    <xf numFmtId="0" fontId="40" fillId="0" borderId="169" xfId="2" applyFont="1" applyBorder="1" applyAlignment="1">
      <alignment horizontal="left" vertical="center" wrapText="1"/>
    </xf>
    <xf numFmtId="0" fontId="39" fillId="6" borderId="47" xfId="2" applyFont="1" applyFill="1" applyBorder="1" applyAlignment="1">
      <alignment horizontal="center" vertical="center" textRotation="90" wrapText="1"/>
    </xf>
    <xf numFmtId="0" fontId="39" fillId="6" borderId="74" xfId="2" applyFont="1" applyFill="1" applyBorder="1" applyAlignment="1">
      <alignment horizontal="center" vertical="center" textRotation="90" wrapText="1"/>
    </xf>
    <xf numFmtId="0" fontId="39" fillId="6" borderId="43" xfId="2" applyFont="1" applyFill="1" applyBorder="1" applyAlignment="1">
      <alignment horizontal="center" vertical="center" textRotation="90" wrapText="1"/>
    </xf>
    <xf numFmtId="0" fontId="39" fillId="6" borderId="39" xfId="2" applyFont="1" applyFill="1" applyBorder="1" applyAlignment="1">
      <alignment horizontal="center" vertical="center" wrapText="1"/>
    </xf>
    <xf numFmtId="0" fontId="39" fillId="6" borderId="41" xfId="2" applyFont="1" applyFill="1" applyBorder="1" applyAlignment="1">
      <alignment horizontal="center" vertical="center" wrapText="1"/>
    </xf>
    <xf numFmtId="0" fontId="39" fillId="6" borderId="69" xfId="2" applyFont="1" applyFill="1" applyBorder="1" applyAlignment="1">
      <alignment horizontal="center" vertical="center" wrapText="1"/>
    </xf>
    <xf numFmtId="0" fontId="39" fillId="6" borderId="79" xfId="2" applyFont="1" applyFill="1" applyBorder="1" applyAlignment="1">
      <alignment horizontal="left" vertical="center" wrapText="1"/>
    </xf>
    <xf numFmtId="0" fontId="39" fillId="6" borderId="96" xfId="2" applyFont="1" applyFill="1" applyBorder="1" applyAlignment="1">
      <alignment horizontal="left" vertical="center" wrapText="1"/>
    </xf>
    <xf numFmtId="0" fontId="39" fillId="6" borderId="139" xfId="2" applyFont="1" applyFill="1" applyBorder="1" applyAlignment="1">
      <alignment horizontal="left" vertical="center" wrapText="1"/>
    </xf>
    <xf numFmtId="0" fontId="39" fillId="0" borderId="6" xfId="2" applyFont="1" applyBorder="1" applyAlignment="1">
      <alignment horizontal="center" vertical="center" wrapText="1"/>
    </xf>
    <xf numFmtId="0" fontId="39" fillId="0" borderId="174" xfId="2" applyFont="1" applyBorder="1" applyAlignment="1">
      <alignment horizontal="center" vertical="center" wrapText="1"/>
    </xf>
    <xf numFmtId="0" fontId="39" fillId="0" borderId="30" xfId="2" applyFont="1" applyBorder="1" applyAlignment="1">
      <alignment horizontal="center" vertical="center" wrapText="1"/>
    </xf>
    <xf numFmtId="0" fontId="39" fillId="0" borderId="18" xfId="2" applyFont="1" applyBorder="1" applyAlignment="1">
      <alignment horizontal="center" vertical="center" wrapText="1"/>
    </xf>
    <xf numFmtId="0" fontId="39" fillId="3" borderId="47" xfId="2" applyFont="1" applyFill="1" applyBorder="1" applyAlignment="1">
      <alignment horizontal="center" vertical="center" textRotation="90" wrapText="1"/>
    </xf>
    <xf numFmtId="0" fontId="39" fillId="3" borderId="74" xfId="2" applyFont="1" applyFill="1" applyBorder="1" applyAlignment="1">
      <alignment horizontal="center" vertical="center" textRotation="90" wrapText="1"/>
    </xf>
    <xf numFmtId="0" fontId="39" fillId="3" borderId="20" xfId="2" applyFont="1" applyFill="1" applyBorder="1" applyAlignment="1">
      <alignment horizontal="center" vertical="center" textRotation="90" wrapText="1"/>
    </xf>
    <xf numFmtId="0" fontId="39" fillId="6" borderId="148" xfId="2" applyFont="1" applyFill="1" applyBorder="1" applyAlignment="1">
      <alignment horizontal="center" vertical="center" wrapText="1"/>
    </xf>
    <xf numFmtId="0" fontId="39" fillId="6" borderId="138" xfId="2" applyFont="1" applyFill="1" applyBorder="1" applyAlignment="1">
      <alignment horizontal="center" vertical="center" wrapText="1"/>
    </xf>
    <xf numFmtId="0" fontId="39" fillId="6" borderId="167" xfId="2" applyFont="1" applyFill="1" applyBorder="1" applyAlignment="1">
      <alignment horizontal="left" vertical="center" wrapText="1"/>
    </xf>
    <xf numFmtId="0" fontId="39" fillId="6" borderId="168" xfId="2" applyFont="1" applyFill="1" applyBorder="1" applyAlignment="1">
      <alignment horizontal="left" vertical="center" wrapText="1"/>
    </xf>
    <xf numFmtId="0" fontId="39" fillId="6" borderId="45" xfId="2" applyFont="1" applyFill="1" applyBorder="1" applyAlignment="1">
      <alignment horizontal="center" vertical="center" wrapText="1"/>
    </xf>
    <xf numFmtId="0" fontId="39" fillId="6" borderId="121" xfId="2" applyFont="1" applyFill="1" applyBorder="1" applyAlignment="1">
      <alignment horizontal="left" vertical="center" wrapText="1"/>
    </xf>
    <xf numFmtId="0" fontId="39" fillId="6" borderId="92" xfId="2" applyFont="1" applyFill="1" applyBorder="1" applyAlignment="1">
      <alignment horizontal="left" vertical="center" wrapText="1"/>
    </xf>
    <xf numFmtId="0" fontId="39" fillId="6" borderId="122" xfId="2" applyFont="1" applyFill="1" applyBorder="1" applyAlignment="1">
      <alignment horizontal="left" vertical="center" wrapText="1"/>
    </xf>
    <xf numFmtId="0" fontId="39" fillId="0" borderId="39" xfId="2" applyFont="1" applyBorder="1" applyAlignment="1">
      <alignment horizontal="center" vertical="center" wrapText="1"/>
    </xf>
    <xf numFmtId="0" fontId="39" fillId="0" borderId="47" xfId="2" applyFont="1" applyBorder="1" applyAlignment="1">
      <alignment horizontal="center" vertical="center" textRotation="90" wrapText="1"/>
    </xf>
    <xf numFmtId="0" fontId="39" fillId="0" borderId="74" xfId="2" applyFont="1" applyBorder="1" applyAlignment="1">
      <alignment horizontal="center" vertical="center" textRotation="90" wrapText="1"/>
    </xf>
    <xf numFmtId="0" fontId="39" fillId="0" borderId="20" xfId="2" applyFont="1" applyBorder="1" applyAlignment="1">
      <alignment horizontal="center" vertical="center" textRotation="90" wrapText="1"/>
    </xf>
    <xf numFmtId="0" fontId="39" fillId="0" borderId="110" xfId="2" applyFont="1" applyBorder="1" applyAlignment="1">
      <alignment horizontal="center" vertical="center" wrapText="1"/>
    </xf>
    <xf numFmtId="0" fontId="39" fillId="0" borderId="89" xfId="2" applyFont="1" applyBorder="1" applyAlignment="1">
      <alignment horizontal="center" vertical="center" wrapText="1"/>
    </xf>
    <xf numFmtId="0" fontId="39" fillId="0" borderId="122" xfId="2" applyFont="1" applyBorder="1" applyAlignment="1">
      <alignment horizontal="left" vertical="center" wrapText="1"/>
    </xf>
    <xf numFmtId="9" fontId="24" fillId="2" borderId="144" xfId="3" applyFont="1" applyFill="1" applyBorder="1" applyAlignment="1">
      <alignment horizontal="center" vertical="top" wrapText="1"/>
    </xf>
    <xf numFmtId="9" fontId="24" fillId="2" borderId="73" xfId="3" applyFont="1" applyFill="1" applyBorder="1" applyAlignment="1">
      <alignment horizontal="center" vertical="top" wrapText="1"/>
    </xf>
    <xf numFmtId="0" fontId="39" fillId="6" borderId="95" xfId="2" applyFont="1" applyFill="1" applyBorder="1" applyAlignment="1">
      <alignment horizontal="center" vertical="center" wrapText="1"/>
    </xf>
    <xf numFmtId="0" fontId="39" fillId="6" borderId="153" xfId="2" applyFont="1" applyFill="1" applyBorder="1" applyAlignment="1">
      <alignment horizontal="left" vertical="center" wrapText="1"/>
    </xf>
    <xf numFmtId="0" fontId="39" fillId="6" borderId="143" xfId="2" applyFont="1" applyFill="1" applyBorder="1" applyAlignment="1">
      <alignment horizontal="left" vertical="center" wrapText="1"/>
    </xf>
    <xf numFmtId="0" fontId="40" fillId="0" borderId="112" xfId="2" applyFont="1" applyBorder="1" applyAlignment="1">
      <alignment horizontal="center" vertical="center" wrapText="1"/>
    </xf>
    <xf numFmtId="0" fontId="40" fillId="0" borderId="140" xfId="2" applyFont="1" applyBorder="1" applyAlignment="1">
      <alignment horizontal="center" vertical="center" wrapText="1"/>
    </xf>
    <xf numFmtId="0" fontId="40" fillId="0" borderId="100" xfId="2" applyFont="1" applyBorder="1" applyAlignment="1">
      <alignment horizontal="center" vertical="center" wrapText="1"/>
    </xf>
    <xf numFmtId="15" fontId="14" fillId="0" borderId="23" xfId="2" applyNumberFormat="1" applyFont="1" applyBorder="1" applyAlignment="1">
      <alignment horizontal="left" vertical="center"/>
    </xf>
    <xf numFmtId="15" fontId="14" fillId="0" borderId="24" xfId="2" applyNumberFormat="1" applyFont="1" applyBorder="1" applyAlignment="1">
      <alignment horizontal="left" vertical="center"/>
    </xf>
    <xf numFmtId="0" fontId="13" fillId="0" borderId="39" xfId="2" applyFont="1" applyBorder="1" applyAlignment="1">
      <alignment horizontal="center" vertical="center"/>
    </xf>
    <xf numFmtId="0" fontId="13" fillId="0" borderId="23" xfId="2" applyFont="1" applyBorder="1" applyAlignment="1">
      <alignment horizontal="center" vertical="center"/>
    </xf>
    <xf numFmtId="0" fontId="39" fillId="6" borderId="111" xfId="2" applyFont="1" applyFill="1" applyBorder="1" applyAlignment="1">
      <alignment horizontal="left" vertical="center" wrapText="1"/>
    </xf>
    <xf numFmtId="0" fontId="39" fillId="6" borderId="114" xfId="2" applyFont="1" applyFill="1" applyBorder="1" applyAlignment="1">
      <alignment horizontal="left" vertical="center" wrapText="1"/>
    </xf>
    <xf numFmtId="0" fontId="39" fillId="6" borderId="6" xfId="2" applyFont="1" applyFill="1" applyBorder="1" applyAlignment="1">
      <alignment horizontal="center" vertical="center" wrapText="1"/>
    </xf>
    <xf numFmtId="0" fontId="39" fillId="6" borderId="3" xfId="2" applyFont="1" applyFill="1" applyBorder="1" applyAlignment="1">
      <alignment horizontal="center" vertical="center" wrapText="1"/>
    </xf>
    <xf numFmtId="0" fontId="17" fillId="4" borderId="21" xfId="2" applyFont="1" applyFill="1" applyBorder="1" applyAlignment="1">
      <alignment horizontal="center" vertical="center" wrapText="1"/>
    </xf>
    <xf numFmtId="0" fontId="17" fillId="4" borderId="38" xfId="2" applyFont="1" applyFill="1" applyBorder="1" applyAlignment="1">
      <alignment horizontal="center" vertical="center" wrapText="1"/>
    </xf>
    <xf numFmtId="0" fontId="39" fillId="5" borderId="188" xfId="2" applyFont="1" applyFill="1" applyBorder="1" applyAlignment="1">
      <alignment horizontal="center" vertical="center" wrapText="1"/>
    </xf>
    <xf numFmtId="0" fontId="39" fillId="5" borderId="23" xfId="2" applyFont="1" applyFill="1" applyBorder="1" applyAlignment="1">
      <alignment horizontal="center" vertical="center" wrapText="1"/>
    </xf>
    <xf numFmtId="0" fontId="24" fillId="0" borderId="41" xfId="2" applyFont="1" applyBorder="1" applyAlignment="1">
      <alignment horizontal="center" vertical="center" wrapText="1"/>
    </xf>
    <xf numFmtId="0" fontId="24" fillId="0" borderId="39" xfId="2" applyFont="1" applyBorder="1" applyAlignment="1">
      <alignment horizontal="center" vertical="center" wrapText="1"/>
    </xf>
    <xf numFmtId="0" fontId="24" fillId="0" borderId="120" xfId="2" applyFont="1" applyBorder="1" applyAlignment="1">
      <alignment horizontal="left" vertical="center" wrapText="1"/>
    </xf>
    <xf numFmtId="0" fontId="24" fillId="0" borderId="92" xfId="2" applyFont="1" applyBorder="1" applyAlignment="1">
      <alignment horizontal="left" vertical="center" wrapText="1"/>
    </xf>
    <xf numFmtId="0" fontId="24" fillId="0" borderId="122" xfId="2" applyFont="1" applyBorder="1" applyAlignment="1">
      <alignment horizontal="left" vertical="center" wrapText="1"/>
    </xf>
    <xf numFmtId="0" fontId="40" fillId="0" borderId="9" xfId="2" applyFont="1" applyBorder="1" applyAlignment="1">
      <alignment horizontal="center" vertical="center" wrapText="1"/>
    </xf>
    <xf numFmtId="0" fontId="40" fillId="0" borderId="10" xfId="2" applyFont="1" applyBorder="1" applyAlignment="1">
      <alignment horizontal="center" vertical="center" wrapText="1"/>
    </xf>
    <xf numFmtId="0" fontId="39" fillId="6" borderId="110" xfId="2" applyFont="1" applyFill="1" applyBorder="1" applyAlignment="1">
      <alignment horizontal="center" vertical="center" wrapText="1"/>
    </xf>
    <xf numFmtId="0" fontId="39" fillId="6" borderId="120" xfId="2" applyFont="1" applyFill="1" applyBorder="1" applyAlignment="1">
      <alignment horizontal="left" vertical="center" wrapText="1"/>
    </xf>
    <xf numFmtId="0" fontId="40" fillId="0" borderId="119" xfId="2" applyFont="1" applyBorder="1" applyAlignment="1">
      <alignment horizontal="center" vertical="center" wrapText="1"/>
    </xf>
    <xf numFmtId="0" fontId="39" fillId="6" borderId="20" xfId="2" applyFont="1" applyFill="1" applyBorder="1" applyAlignment="1">
      <alignment horizontal="center" vertical="center" textRotation="90" wrapText="1"/>
    </xf>
    <xf numFmtId="0" fontId="39" fillId="6" borderId="47" xfId="2" applyFont="1" applyFill="1" applyBorder="1" applyAlignment="1">
      <alignment horizontal="center" vertical="center" wrapText="1"/>
    </xf>
    <xf numFmtId="0" fontId="39" fillId="6" borderId="43" xfId="2" applyFont="1" applyFill="1" applyBorder="1" applyAlignment="1">
      <alignment horizontal="center" vertical="center" wrapText="1"/>
    </xf>
    <xf numFmtId="0" fontId="39" fillId="0" borderId="79" xfId="2" applyFont="1" applyBorder="1" applyAlignment="1">
      <alignment horizontal="left" vertical="center" wrapText="1"/>
    </xf>
    <xf numFmtId="0" fontId="39" fillId="0" borderId="111" xfId="2" applyFont="1" applyBorder="1" applyAlignment="1">
      <alignment horizontal="left" vertical="center" wrapText="1"/>
    </xf>
    <xf numFmtId="0" fontId="39" fillId="0" borderId="96" xfId="2" applyFont="1" applyBorder="1" applyAlignment="1">
      <alignment horizontal="left" vertical="center" wrapText="1"/>
    </xf>
    <xf numFmtId="0" fontId="39" fillId="0" borderId="139" xfId="2" applyFont="1" applyBorder="1" applyAlignment="1">
      <alignment horizontal="left" vertical="center" wrapText="1"/>
    </xf>
    <xf numFmtId="0" fontId="40" fillId="0" borderId="75" xfId="2" applyFont="1" applyBorder="1" applyAlignment="1">
      <alignment horizontal="center" vertical="center" wrapText="1"/>
    </xf>
    <xf numFmtId="0" fontId="39" fillId="6" borderId="47" xfId="2" applyFont="1" applyFill="1" applyBorder="1" applyAlignment="1">
      <alignment horizontal="center" vertical="top" textRotation="90" wrapText="1"/>
    </xf>
    <xf numFmtId="0" fontId="39" fillId="6" borderId="74" xfId="2" applyFont="1" applyFill="1" applyBorder="1" applyAlignment="1">
      <alignment horizontal="center" vertical="top" textRotation="90" wrapText="1"/>
    </xf>
    <xf numFmtId="0" fontId="39" fillId="6" borderId="20" xfId="2" applyFont="1" applyFill="1" applyBorder="1" applyAlignment="1">
      <alignment horizontal="center" vertical="top" textRotation="90" wrapText="1"/>
    </xf>
    <xf numFmtId="0" fontId="39" fillId="6" borderId="156" xfId="2" applyFont="1" applyFill="1" applyBorder="1" applyAlignment="1">
      <alignment horizontal="left" vertical="center" wrapText="1"/>
    </xf>
    <xf numFmtId="164" fontId="36" fillId="10" borderId="34" xfId="2" applyNumberFormat="1" applyFont="1" applyFill="1" applyBorder="1" applyAlignment="1">
      <alignment horizontal="center" vertical="top"/>
    </xf>
    <xf numFmtId="164" fontId="36" fillId="10" borderId="33" xfId="2" applyNumberFormat="1" applyFont="1" applyFill="1" applyBorder="1" applyAlignment="1">
      <alignment horizontal="center" vertical="top"/>
    </xf>
    <xf numFmtId="164" fontId="36" fillId="10" borderId="36" xfId="2" applyNumberFormat="1" applyFont="1" applyFill="1" applyBorder="1" applyAlignment="1">
      <alignment horizontal="center" vertical="top"/>
    </xf>
    <xf numFmtId="0" fontId="19" fillId="0" borderId="181" xfId="2" applyFont="1" applyBorder="1" applyAlignment="1">
      <alignment horizontal="left" vertical="top" wrapText="1"/>
    </xf>
    <xf numFmtId="0" fontId="19" fillId="0" borderId="0" xfId="2" applyFont="1" applyBorder="1" applyAlignment="1">
      <alignment horizontal="left" vertical="top" wrapText="1"/>
    </xf>
    <xf numFmtId="0" fontId="26" fillId="0" borderId="173" xfId="0" applyFont="1" applyBorder="1" applyAlignment="1">
      <alignment horizontal="center"/>
    </xf>
    <xf numFmtId="0" fontId="26" fillId="0" borderId="184" xfId="0" applyFont="1" applyBorder="1" applyAlignment="1">
      <alignment horizontal="center"/>
    </xf>
    <xf numFmtId="0" fontId="31" fillId="0" borderId="177" xfId="0" applyFont="1" applyBorder="1" applyAlignment="1">
      <alignment horizontal="center"/>
    </xf>
    <xf numFmtId="17" fontId="39" fillId="0" borderId="173" xfId="2" applyNumberFormat="1" applyFont="1" applyBorder="1" applyAlignment="1">
      <alignment horizontal="center" vertical="center"/>
    </xf>
    <xf numFmtId="0" fontId="39" fillId="0" borderId="173" xfId="2" applyFont="1" applyBorder="1" applyAlignment="1">
      <alignment horizontal="center" vertical="center"/>
    </xf>
    <xf numFmtId="0" fontId="29" fillId="0" borderId="27" xfId="0" applyFont="1" applyBorder="1" applyAlignment="1">
      <alignment horizontal="center" wrapText="1"/>
    </xf>
    <xf numFmtId="0" fontId="29" fillId="0" borderId="173" xfId="0" applyFont="1" applyBorder="1" applyAlignment="1">
      <alignment horizontal="center" wrapText="1"/>
    </xf>
    <xf numFmtId="0" fontId="29" fillId="0" borderId="42" xfId="0" applyFont="1" applyBorder="1" applyAlignment="1">
      <alignment horizontal="center" wrapText="1"/>
    </xf>
    <xf numFmtId="0" fontId="29" fillId="0" borderId="184" xfId="0" applyFont="1" applyBorder="1" applyAlignment="1">
      <alignment horizontal="center" wrapText="1"/>
    </xf>
    <xf numFmtId="0" fontId="30" fillId="0" borderId="4" xfId="0" applyFont="1" applyBorder="1" applyAlignment="1">
      <alignment horizontal="center" vertical="top"/>
    </xf>
    <xf numFmtId="0" fontId="30" fillId="0" borderId="177" xfId="0" applyFont="1" applyBorder="1" applyAlignment="1">
      <alignment horizontal="center" vertical="top"/>
    </xf>
    <xf numFmtId="0" fontId="41" fillId="0" borderId="44" xfId="2" applyFont="1" applyBorder="1" applyAlignment="1">
      <alignment horizontal="center" vertical="top" wrapText="1"/>
    </xf>
    <xf numFmtId="9" fontId="24" fillId="17" borderId="26" xfId="3" applyFont="1" applyFill="1" applyBorder="1" applyAlignment="1">
      <alignment horizontal="center" vertical="center"/>
    </xf>
    <xf numFmtId="9" fontId="24" fillId="17" borderId="130" xfId="3" applyFont="1" applyFill="1" applyBorder="1" applyAlignment="1">
      <alignment horizontal="center" vertical="center"/>
    </xf>
    <xf numFmtId="9" fontId="24" fillId="2" borderId="26" xfId="3" applyFont="1" applyFill="1" applyBorder="1" applyAlignment="1">
      <alignment horizontal="center" vertical="center"/>
    </xf>
    <xf numFmtId="9" fontId="24" fillId="2" borderId="130" xfId="3" applyFont="1" applyFill="1" applyBorder="1" applyAlignment="1">
      <alignment horizontal="center" vertical="center"/>
    </xf>
    <xf numFmtId="9" fontId="24" fillId="0" borderId="26" xfId="3" applyFont="1" applyFill="1" applyBorder="1" applyAlignment="1">
      <alignment horizontal="center" vertical="center"/>
    </xf>
    <xf numFmtId="9" fontId="24" fillId="0" borderId="31" xfId="3" applyFont="1" applyFill="1" applyBorder="1" applyAlignment="1">
      <alignment horizontal="center" vertical="center"/>
    </xf>
    <xf numFmtId="9" fontId="24" fillId="0" borderId="130" xfId="3" applyFont="1" applyFill="1" applyBorder="1" applyAlignment="1">
      <alignment horizontal="center" vertical="center"/>
    </xf>
    <xf numFmtId="0" fontId="41" fillId="0" borderId="114" xfId="2" applyFont="1" applyBorder="1" applyAlignment="1">
      <alignment horizontal="left" vertical="top" wrapText="1"/>
    </xf>
    <xf numFmtId="0" fontId="41" fillId="0" borderId="74" xfId="2" applyFont="1" applyBorder="1" applyAlignment="1">
      <alignment horizontal="left" vertical="top" wrapText="1"/>
    </xf>
    <xf numFmtId="0" fontId="41" fillId="0" borderId="43" xfId="2" applyFont="1" applyBorder="1" applyAlignment="1">
      <alignment horizontal="left" vertical="top" wrapText="1"/>
    </xf>
    <xf numFmtId="9" fontId="24" fillId="17" borderId="115" xfId="3" applyFont="1" applyFill="1" applyBorder="1" applyAlignment="1">
      <alignment horizontal="center" vertical="center"/>
    </xf>
    <xf numFmtId="9" fontId="24" fillId="17" borderId="109" xfId="3" applyFont="1" applyFill="1" applyBorder="1" applyAlignment="1">
      <alignment horizontal="center" vertical="center"/>
    </xf>
    <xf numFmtId="9" fontId="24" fillId="2" borderId="69" xfId="3" applyFont="1" applyFill="1" applyBorder="1" applyAlignment="1">
      <alignment horizontal="center" vertical="top" wrapText="1"/>
    </xf>
    <xf numFmtId="9" fontId="24" fillId="0" borderId="31" xfId="3" applyFont="1" applyFill="1" applyBorder="1" applyAlignment="1">
      <alignment horizontal="center" vertical="center" wrapText="1"/>
    </xf>
    <xf numFmtId="9" fontId="24" fillId="0" borderId="130" xfId="3" applyFont="1" applyFill="1" applyBorder="1" applyAlignment="1">
      <alignment horizontal="center" vertical="center" wrapText="1"/>
    </xf>
    <xf numFmtId="9" fontId="23" fillId="15" borderId="45" xfId="3" applyFont="1" applyFill="1" applyBorder="1" applyAlignment="1">
      <alignment horizontal="center" vertical="center" wrapText="1"/>
    </xf>
    <xf numFmtId="9" fontId="23" fillId="15" borderId="73" xfId="3" applyFont="1" applyFill="1" applyBorder="1" applyAlignment="1">
      <alignment horizontal="center" vertical="center" wrapText="1"/>
    </xf>
    <xf numFmtId="9" fontId="24" fillId="2" borderId="144" xfId="3" applyFont="1" applyFill="1" applyBorder="1" applyAlignment="1">
      <alignment horizontal="center" vertical="center" wrapText="1"/>
    </xf>
    <xf numFmtId="9" fontId="24" fillId="2" borderId="69" xfId="3" applyFont="1" applyFill="1" applyBorder="1" applyAlignment="1">
      <alignment horizontal="center" vertical="center" wrapText="1"/>
    </xf>
    <xf numFmtId="0" fontId="39" fillId="6" borderId="76" xfId="2" applyFont="1" applyFill="1" applyBorder="1" applyAlignment="1">
      <alignment horizontal="center" vertical="center" wrapText="1"/>
    </xf>
    <xf numFmtId="0" fontId="39" fillId="6" borderId="113" xfId="2" applyFont="1" applyFill="1" applyBorder="1" applyAlignment="1">
      <alignment horizontal="center" vertical="center" wrapText="1"/>
    </xf>
    <xf numFmtId="0" fontId="39" fillId="6" borderId="179" xfId="2" applyFont="1" applyFill="1" applyBorder="1" applyAlignment="1">
      <alignment horizontal="left" vertical="center" wrapText="1"/>
    </xf>
    <xf numFmtId="0" fontId="39" fillId="6" borderId="180" xfId="2" applyFont="1" applyFill="1" applyBorder="1" applyAlignment="1">
      <alignment horizontal="left" vertical="center" wrapText="1"/>
    </xf>
    <xf numFmtId="0" fontId="39" fillId="6" borderId="175" xfId="2" applyFont="1" applyFill="1" applyBorder="1" applyAlignment="1">
      <alignment horizontal="left" vertical="center" wrapText="1"/>
    </xf>
    <xf numFmtId="0" fontId="39" fillId="0" borderId="44" xfId="2" applyFont="1" applyBorder="1" applyAlignment="1">
      <alignment horizontal="center" vertical="center" wrapText="1"/>
    </xf>
    <xf numFmtId="0" fontId="39" fillId="0" borderId="74" xfId="2" applyFont="1" applyBorder="1" applyAlignment="1">
      <alignment horizontal="center" vertical="center" wrapText="1"/>
    </xf>
    <xf numFmtId="0" fontId="26" fillId="13" borderId="27" xfId="0" applyFont="1" applyFill="1" applyBorder="1" applyAlignment="1">
      <alignment horizontal="center" vertical="center" wrapText="1"/>
    </xf>
    <xf numFmtId="0" fontId="26" fillId="13" borderId="173" xfId="0" applyFont="1" applyFill="1" applyBorder="1" applyAlignment="1">
      <alignment horizontal="center" vertical="center" wrapText="1"/>
    </xf>
    <xf numFmtId="0" fontId="26" fillId="13" borderId="34" xfId="0" applyFont="1" applyFill="1" applyBorder="1" applyAlignment="1">
      <alignment horizontal="center" vertical="center" wrapText="1"/>
    </xf>
    <xf numFmtId="0" fontId="26" fillId="13" borderId="30" xfId="0" applyFont="1" applyFill="1" applyBorder="1" applyAlignment="1">
      <alignment horizontal="center" vertical="center" wrapText="1"/>
    </xf>
    <xf numFmtId="0" fontId="26" fillId="13" borderId="0" xfId="0" applyFont="1" applyFill="1" applyBorder="1" applyAlignment="1">
      <alignment horizontal="center" vertical="center" wrapText="1"/>
    </xf>
    <xf numFmtId="0" fontId="26" fillId="13" borderId="33" xfId="0" applyFont="1" applyFill="1" applyBorder="1" applyAlignment="1">
      <alignment horizontal="center" vertical="center" wrapText="1"/>
    </xf>
    <xf numFmtId="0" fontId="26" fillId="13" borderId="18" xfId="0" applyFont="1" applyFill="1" applyBorder="1" applyAlignment="1">
      <alignment horizontal="center" vertical="center" wrapText="1"/>
    </xf>
    <xf numFmtId="0" fontId="26" fillId="13" borderId="40" xfId="0" applyFont="1" applyFill="1" applyBorder="1" applyAlignment="1">
      <alignment horizontal="center" vertical="center" wrapText="1"/>
    </xf>
    <xf numFmtId="0" fontId="26" fillId="13" borderId="36" xfId="0" applyFont="1" applyFill="1" applyBorder="1" applyAlignment="1">
      <alignment horizontal="center" vertical="center" wrapText="1"/>
    </xf>
    <xf numFmtId="0" fontId="13" fillId="0" borderId="173" xfId="2" applyFont="1" applyBorder="1" applyAlignment="1">
      <alignment horizontal="center" vertical="center"/>
    </xf>
    <xf numFmtId="0" fontId="13" fillId="0" borderId="0" xfId="2" applyFont="1" applyBorder="1" applyAlignment="1">
      <alignment horizontal="center" vertical="center"/>
    </xf>
    <xf numFmtId="0" fontId="13" fillId="0" borderId="40" xfId="2" applyFont="1" applyBorder="1" applyAlignment="1">
      <alignment horizontal="center" vertical="center"/>
    </xf>
    <xf numFmtId="0" fontId="39" fillId="6" borderId="44" xfId="2" applyFont="1" applyFill="1" applyBorder="1" applyAlignment="1">
      <alignment horizontal="left" vertical="center" wrapText="1"/>
    </xf>
    <xf numFmtId="0" fontId="39" fillId="6" borderId="43" xfId="2" applyFont="1" applyFill="1" applyBorder="1" applyAlignment="1">
      <alignment horizontal="left" vertical="center" wrapText="1"/>
    </xf>
    <xf numFmtId="0" fontId="39" fillId="6" borderId="144" xfId="2" applyFont="1" applyFill="1" applyBorder="1" applyAlignment="1">
      <alignment horizontal="center" vertical="center" wrapText="1"/>
    </xf>
    <xf numFmtId="0" fontId="40" fillId="0" borderId="13" xfId="2" applyFont="1" applyBorder="1" applyAlignment="1">
      <alignment horizontal="center" vertical="center" wrapText="1"/>
    </xf>
    <xf numFmtId="9" fontId="24" fillId="0" borderId="41" xfId="3" applyFont="1" applyFill="1" applyBorder="1" applyAlignment="1">
      <alignment horizontal="center" vertical="center" wrapText="1"/>
    </xf>
    <xf numFmtId="0" fontId="39" fillId="0" borderId="190" xfId="2" applyFont="1" applyBorder="1" applyAlignment="1">
      <alignment horizontal="center" vertical="center" textRotation="90" wrapText="1"/>
    </xf>
    <xf numFmtId="0" fontId="39" fillId="0" borderId="33" xfId="2" applyFont="1" applyBorder="1" applyAlignment="1">
      <alignment horizontal="center" vertical="center" textRotation="90" wrapText="1"/>
    </xf>
    <xf numFmtId="0" fontId="39" fillId="0" borderId="36" xfId="2" applyFont="1" applyBorder="1" applyAlignment="1">
      <alignment horizontal="center" vertical="center" textRotation="90" wrapText="1"/>
    </xf>
    <xf numFmtId="0" fontId="39" fillId="0" borderId="20" xfId="2" applyFont="1" applyBorder="1" applyAlignment="1">
      <alignment horizontal="center" vertical="center" wrapText="1"/>
    </xf>
    <xf numFmtId="0" fontId="39" fillId="0" borderId="27" xfId="2" applyFont="1" applyBorder="1" applyAlignment="1">
      <alignment horizontal="center" vertical="center" wrapText="1"/>
    </xf>
    <xf numFmtId="0" fontId="39" fillId="0" borderId="42" xfId="2" applyFont="1" applyBorder="1" applyAlignment="1">
      <alignment horizontal="center" vertical="center" wrapText="1"/>
    </xf>
    <xf numFmtId="0" fontId="39" fillId="12" borderId="45" xfId="2" applyFont="1" applyFill="1" applyBorder="1" applyAlignment="1">
      <alignment horizontal="center" vertical="center" wrapText="1"/>
    </xf>
    <xf numFmtId="0" fontId="39" fillId="12" borderId="73" xfId="2" applyFont="1" applyFill="1" applyBorder="1" applyAlignment="1">
      <alignment horizontal="center" vertical="center" wrapText="1"/>
    </xf>
    <xf numFmtId="0" fontId="39" fillId="12" borderId="41" xfId="2" applyFont="1" applyFill="1" applyBorder="1" applyAlignment="1">
      <alignment horizontal="center" vertical="center" wrapText="1"/>
    </xf>
    <xf numFmtId="0" fontId="39" fillId="6" borderId="134" xfId="2" applyFont="1" applyFill="1" applyBorder="1" applyAlignment="1">
      <alignment horizontal="left" vertical="center" wrapText="1"/>
    </xf>
    <xf numFmtId="0" fontId="35" fillId="7" borderId="77" xfId="0" applyFont="1" applyFill="1" applyBorder="1" applyAlignment="1">
      <alignment horizontal="center" vertical="center"/>
    </xf>
    <xf numFmtId="0" fontId="35" fillId="7" borderId="126" xfId="0" applyFont="1" applyFill="1" applyBorder="1" applyAlignment="1">
      <alignment horizontal="center" vertical="center"/>
    </xf>
    <xf numFmtId="0" fontId="35" fillId="16" borderId="76" xfId="0" applyFont="1" applyFill="1" applyBorder="1" applyAlignment="1">
      <alignment horizontal="center" vertical="center"/>
    </xf>
    <xf numFmtId="0" fontId="35" fillId="16" borderId="89" xfId="0" applyFont="1" applyFill="1" applyBorder="1" applyAlignment="1">
      <alignment horizontal="center" vertical="center"/>
    </xf>
    <xf numFmtId="0" fontId="37" fillId="0" borderId="21" xfId="0" applyFont="1" applyBorder="1" applyAlignment="1">
      <alignment horizontal="right"/>
    </xf>
    <xf numFmtId="0" fontId="37" fillId="0" borderId="188" xfId="0" applyFont="1" applyBorder="1" applyAlignment="1">
      <alignment horizontal="right"/>
    </xf>
    <xf numFmtId="0" fontId="35" fillId="7" borderId="32" xfId="0" applyFont="1" applyFill="1" applyBorder="1" applyAlignment="1">
      <alignment horizontal="center" wrapText="1"/>
    </xf>
    <xf numFmtId="0" fontId="35" fillId="7" borderId="0" xfId="0" applyFont="1" applyFill="1" applyBorder="1" applyAlignment="1">
      <alignment horizontal="center" wrapText="1"/>
    </xf>
    <xf numFmtId="0" fontId="35" fillId="18" borderId="76" xfId="0" applyFont="1" applyFill="1" applyBorder="1" applyAlignment="1">
      <alignment horizontal="center" vertical="center"/>
    </xf>
    <xf numFmtId="0" fontId="35" fillId="18" borderId="89" xfId="0" applyFont="1" applyFill="1" applyBorder="1" applyAlignment="1">
      <alignment horizontal="center" vertical="center"/>
    </xf>
    <xf numFmtId="0" fontId="35" fillId="18" borderId="77" xfId="0" applyFont="1" applyFill="1" applyBorder="1" applyAlignment="1">
      <alignment horizontal="center" vertical="center"/>
    </xf>
    <xf numFmtId="0" fontId="35" fillId="18" borderId="126" xfId="0" applyFont="1" applyFill="1" applyBorder="1" applyAlignment="1">
      <alignment horizontal="center" vertical="center"/>
    </xf>
    <xf numFmtId="0" fontId="35" fillId="18" borderId="189" xfId="0" applyFont="1" applyFill="1" applyBorder="1" applyAlignment="1">
      <alignment horizontal="center" wrapText="1"/>
    </xf>
    <xf numFmtId="0" fontId="35" fillId="18" borderId="29" xfId="0" applyFont="1" applyFill="1" applyBorder="1" applyAlignment="1">
      <alignment horizontal="center" wrapText="1"/>
    </xf>
    <xf numFmtId="0" fontId="37" fillId="0" borderId="21" xfId="0" applyFont="1" applyBorder="1" applyAlignment="1">
      <alignment horizontal="center"/>
    </xf>
    <xf numFmtId="0" fontId="37" fillId="0" borderId="188" xfId="0" applyFont="1" applyBorder="1" applyAlignment="1">
      <alignment horizontal="center"/>
    </xf>
    <xf numFmtId="0" fontId="22" fillId="0" borderId="26" xfId="2" applyFont="1" applyFill="1" applyBorder="1" applyAlignment="1" applyProtection="1">
      <alignment horizontal="left" vertical="center" wrapText="1"/>
    </xf>
    <xf numFmtId="0" fontId="22" fillId="0" borderId="31" xfId="2" applyFont="1" applyFill="1" applyBorder="1" applyAlignment="1" applyProtection="1">
      <alignment horizontal="left" vertical="center" wrapText="1"/>
    </xf>
    <xf numFmtId="0" fontId="22" fillId="0" borderId="130" xfId="2" applyFont="1" applyFill="1" applyBorder="1" applyAlignment="1" applyProtection="1">
      <alignment horizontal="left" vertical="center" wrapText="1"/>
    </xf>
    <xf numFmtId="0" fontId="45" fillId="0" borderId="40" xfId="2" applyFont="1" applyBorder="1" applyAlignment="1" applyProtection="1">
      <alignment horizontal="center" vertical="center" wrapText="1"/>
    </xf>
    <xf numFmtId="0" fontId="24" fillId="0" borderId="45" xfId="2" applyFont="1" applyBorder="1" applyAlignment="1" applyProtection="1">
      <alignment horizontal="center" vertical="center" wrapText="1"/>
    </xf>
    <xf numFmtId="0" fontId="24" fillId="0" borderId="27" xfId="2" applyFont="1" applyBorder="1" applyAlignment="1" applyProtection="1">
      <alignment horizontal="center" vertical="center" wrapText="1"/>
    </xf>
    <xf numFmtId="0" fontId="24" fillId="0" borderId="21" xfId="2" applyFont="1" applyBorder="1" applyAlignment="1" applyProtection="1">
      <alignment horizontal="center" vertical="center" wrapText="1"/>
    </xf>
    <xf numFmtId="0" fontId="24" fillId="0" borderId="38" xfId="2" applyFont="1" applyBorder="1" applyAlignment="1" applyProtection="1">
      <alignment horizontal="center" vertical="center" wrapText="1"/>
    </xf>
    <xf numFmtId="0" fontId="24" fillId="0" borderId="26" xfId="2" applyFont="1" applyBorder="1" applyAlignment="1" applyProtection="1">
      <alignment horizontal="center" vertical="center" wrapText="1"/>
    </xf>
    <xf numFmtId="0" fontId="24" fillId="0" borderId="31" xfId="2" applyFont="1" applyBorder="1" applyAlignment="1" applyProtection="1">
      <alignment horizontal="center" vertical="center" wrapText="1"/>
    </xf>
    <xf numFmtId="0" fontId="24" fillId="0" borderId="190" xfId="2" applyFont="1" applyBorder="1" applyAlignment="1" applyProtection="1">
      <alignment horizontal="center" vertical="center" textRotation="90" wrapText="1"/>
    </xf>
    <xf numFmtId="0" fontId="24" fillId="0" borderId="33" xfId="2" applyFont="1" applyBorder="1" applyAlignment="1" applyProtection="1">
      <alignment horizontal="center" vertical="center" textRotation="90" wrapText="1"/>
    </xf>
    <xf numFmtId="0" fontId="24" fillId="0" borderId="6" xfId="2" applyFont="1" applyBorder="1" applyAlignment="1" applyProtection="1">
      <alignment horizontal="center" vertical="center" wrapText="1"/>
    </xf>
    <xf numFmtId="0" fontId="24" fillId="0" borderId="3" xfId="2" applyFont="1" applyBorder="1" applyAlignment="1" applyProtection="1">
      <alignment horizontal="center" vertical="center" wrapText="1"/>
    </xf>
    <xf numFmtId="0" fontId="24" fillId="0" borderId="153" xfId="2" applyFont="1" applyBorder="1" applyAlignment="1" applyProtection="1">
      <alignment horizontal="left" vertical="center" wrapText="1"/>
    </xf>
    <xf numFmtId="0" fontId="24" fillId="0" borderId="143" xfId="2" applyFont="1" applyBorder="1" applyAlignment="1" applyProtection="1">
      <alignment horizontal="left" vertical="center" wrapText="1"/>
    </xf>
    <xf numFmtId="0" fontId="23" fillId="0" borderId="5" xfId="2" applyFont="1" applyBorder="1" applyAlignment="1" applyProtection="1">
      <alignment horizontal="center" vertical="center" wrapText="1"/>
    </xf>
    <xf numFmtId="0" fontId="23" fillId="0" borderId="2" xfId="2" applyFont="1" applyBorder="1" applyAlignment="1" applyProtection="1">
      <alignment horizontal="center" vertical="center" wrapText="1"/>
    </xf>
    <xf numFmtId="0" fontId="24" fillId="6" borderId="6" xfId="2" applyFont="1" applyFill="1" applyBorder="1" applyAlignment="1" applyProtection="1">
      <alignment horizontal="center" vertical="center" wrapText="1"/>
    </xf>
    <xf numFmtId="0" fontId="24" fillId="6" borderId="39" xfId="2" applyFont="1" applyFill="1" applyBorder="1" applyAlignment="1" applyProtection="1">
      <alignment horizontal="center" vertical="center" wrapText="1"/>
    </xf>
    <xf numFmtId="0" fontId="24" fillId="6" borderId="3" xfId="2" applyFont="1" applyFill="1" applyBorder="1" applyAlignment="1" applyProtection="1">
      <alignment horizontal="center" vertical="center" wrapText="1"/>
    </xf>
    <xf numFmtId="0" fontId="24" fillId="6" borderId="153" xfId="2" applyFont="1" applyFill="1" applyBorder="1" applyAlignment="1" applyProtection="1">
      <alignment horizontal="left" vertical="center" wrapText="1"/>
    </xf>
    <xf numFmtId="0" fontId="24" fillId="6" borderId="92" xfId="2" applyFont="1" applyFill="1" applyBorder="1" applyAlignment="1" applyProtection="1">
      <alignment horizontal="left" vertical="center" wrapText="1"/>
    </xf>
    <xf numFmtId="0" fontId="24" fillId="6" borderId="143" xfId="2" applyFont="1" applyFill="1" applyBorder="1" applyAlignment="1" applyProtection="1">
      <alignment horizontal="left" vertical="center" wrapText="1"/>
    </xf>
    <xf numFmtId="0" fontId="23" fillId="6" borderId="5" xfId="2" applyFont="1" applyFill="1" applyBorder="1" applyAlignment="1" applyProtection="1">
      <alignment horizontal="center" vertical="center" wrapText="1"/>
    </xf>
    <xf numFmtId="0" fontId="23" fillId="6" borderId="22" xfId="2" applyFont="1" applyFill="1" applyBorder="1" applyAlignment="1" applyProtection="1">
      <alignment horizontal="center" vertical="center" wrapText="1"/>
    </xf>
    <xf numFmtId="0" fontId="23" fillId="6" borderId="2" xfId="2" applyFont="1" applyFill="1" applyBorder="1" applyAlignment="1" applyProtection="1">
      <alignment horizontal="center" vertical="center" wrapText="1"/>
    </xf>
    <xf numFmtId="0" fontId="24" fillId="6" borderId="41" xfId="2" applyFont="1" applyFill="1" applyBorder="1" applyAlignment="1" applyProtection="1">
      <alignment horizontal="center" vertical="center" wrapText="1"/>
    </xf>
    <xf numFmtId="0" fontId="24" fillId="6" borderId="45" xfId="2" applyFont="1" applyFill="1" applyBorder="1" applyAlignment="1" applyProtection="1">
      <alignment horizontal="center" vertical="center" wrapText="1"/>
    </xf>
    <xf numFmtId="0" fontId="24" fillId="6" borderId="111" xfId="2" applyFont="1" applyFill="1" applyBorder="1" applyAlignment="1" applyProtection="1">
      <alignment horizontal="left" vertical="center" wrapText="1"/>
    </xf>
    <xf numFmtId="0" fontId="24" fillId="6" borderId="96" xfId="2" applyFont="1" applyFill="1" applyBorder="1" applyAlignment="1" applyProtection="1">
      <alignment horizontal="left" vertical="center" wrapText="1"/>
    </xf>
    <xf numFmtId="0" fontId="24" fillId="6" borderId="114" xfId="2" applyFont="1" applyFill="1" applyBorder="1" applyAlignment="1" applyProtection="1">
      <alignment horizontal="left" vertical="center" wrapText="1"/>
    </xf>
    <xf numFmtId="0" fontId="23" fillId="6" borderId="13" xfId="2" applyFont="1" applyFill="1" applyBorder="1" applyAlignment="1" applyProtection="1">
      <alignment horizontal="center" vertical="center" wrapText="1"/>
    </xf>
    <xf numFmtId="0" fontId="23" fillId="6" borderId="9" xfId="2" applyFont="1" applyFill="1" applyBorder="1" applyAlignment="1" applyProtection="1">
      <alignment horizontal="center" vertical="center" wrapText="1"/>
    </xf>
    <xf numFmtId="0" fontId="24" fillId="0" borderId="73" xfId="2" applyFont="1" applyBorder="1" applyAlignment="1" applyProtection="1">
      <alignment horizontal="center" vertical="center" wrapText="1"/>
    </xf>
    <xf numFmtId="0" fontId="24" fillId="0" borderId="69" xfId="2" applyFont="1" applyBorder="1" applyAlignment="1" applyProtection="1">
      <alignment horizontal="center" vertical="center" wrapText="1"/>
    </xf>
    <xf numFmtId="0" fontId="24" fillId="6" borderId="47" xfId="2" applyFont="1" applyFill="1" applyBorder="1" applyAlignment="1" applyProtection="1">
      <alignment horizontal="center" vertical="center" textRotation="90" wrapText="1"/>
    </xf>
    <xf numFmtId="0" fontId="24" fillId="6" borderId="74" xfId="2" applyFont="1" applyFill="1" applyBorder="1" applyAlignment="1" applyProtection="1">
      <alignment horizontal="center" vertical="center" textRotation="90" wrapText="1"/>
    </xf>
    <xf numFmtId="0" fontId="24" fillId="6" borderId="43" xfId="2" applyFont="1" applyFill="1" applyBorder="1" applyAlignment="1" applyProtection="1">
      <alignment horizontal="center" vertical="center" textRotation="90" wrapText="1"/>
    </xf>
    <xf numFmtId="0" fontId="24" fillId="6" borderId="69" xfId="2" applyFont="1" applyFill="1" applyBorder="1" applyAlignment="1" applyProtection="1">
      <alignment horizontal="center" vertical="center" wrapText="1"/>
    </xf>
    <xf numFmtId="0" fontId="24" fillId="6" borderId="79" xfId="2" applyFont="1" applyFill="1" applyBorder="1" applyAlignment="1" applyProtection="1">
      <alignment horizontal="left" vertical="center" wrapText="1"/>
    </xf>
    <xf numFmtId="0" fontId="24" fillId="6" borderId="139" xfId="2" applyFont="1" applyFill="1" applyBorder="1" applyAlignment="1" applyProtection="1">
      <alignment horizontal="left" vertical="center" wrapText="1"/>
    </xf>
    <xf numFmtId="0" fontId="24" fillId="5" borderId="188" xfId="2" applyFont="1" applyFill="1" applyBorder="1" applyAlignment="1" applyProtection="1">
      <alignment horizontal="center" vertical="center" wrapText="1"/>
    </xf>
    <xf numFmtId="0" fontId="24" fillId="5" borderId="23" xfId="2" applyFont="1" applyFill="1" applyBorder="1" applyAlignment="1" applyProtection="1">
      <alignment horizontal="center" vertical="center" wrapText="1"/>
    </xf>
    <xf numFmtId="0" fontId="23" fillId="0" borderId="13" xfId="2" applyFont="1" applyBorder="1" applyAlignment="1" applyProtection="1">
      <alignment horizontal="left" vertical="center" wrapText="1"/>
    </xf>
    <xf numFmtId="0" fontId="23" fillId="0" borderId="169" xfId="2" applyFont="1" applyBorder="1" applyAlignment="1" applyProtection="1">
      <alignment horizontal="left" vertical="center" wrapText="1"/>
    </xf>
    <xf numFmtId="0" fontId="23" fillId="0" borderId="170" xfId="2" applyFont="1" applyBorder="1" applyAlignment="1" applyProtection="1">
      <alignment horizontal="left" vertical="center" wrapText="1"/>
    </xf>
    <xf numFmtId="0" fontId="23" fillId="6" borderId="157" xfId="2" applyFont="1" applyFill="1" applyBorder="1" applyAlignment="1" applyProtection="1">
      <alignment horizontal="center" vertical="top" wrapText="1"/>
    </xf>
    <xf numFmtId="0" fontId="23" fillId="6" borderId="100" xfId="2" applyFont="1" applyFill="1" applyBorder="1" applyAlignment="1" applyProtection="1">
      <alignment horizontal="center" vertical="top" wrapText="1"/>
    </xf>
    <xf numFmtId="0" fontId="23" fillId="6" borderId="140" xfId="2" applyFont="1" applyFill="1" applyBorder="1" applyAlignment="1" applyProtection="1">
      <alignment horizontal="center" vertical="top" wrapText="1"/>
    </xf>
    <xf numFmtId="0" fontId="24" fillId="6" borderId="148" xfId="2" applyFont="1" applyFill="1" applyBorder="1" applyAlignment="1" applyProtection="1">
      <alignment horizontal="center" vertical="center" wrapText="1"/>
    </xf>
    <xf numFmtId="0" fontId="24" fillId="6" borderId="95" xfId="2" applyFont="1" applyFill="1" applyBorder="1" applyAlignment="1" applyProtection="1">
      <alignment horizontal="center" vertical="center" wrapText="1"/>
    </xf>
    <xf numFmtId="0" fontId="24" fillId="6" borderId="138" xfId="2" applyFont="1" applyFill="1" applyBorder="1" applyAlignment="1" applyProtection="1">
      <alignment horizontal="center" vertical="center" wrapText="1"/>
    </xf>
    <xf numFmtId="0" fontId="24" fillId="6" borderId="156" xfId="2" applyFont="1" applyFill="1" applyBorder="1" applyAlignment="1" applyProtection="1">
      <alignment horizontal="left" vertical="center" wrapText="1"/>
    </xf>
    <xf numFmtId="0" fontId="23" fillId="6" borderId="26" xfId="2" applyFont="1" applyFill="1" applyBorder="1" applyAlignment="1" applyProtection="1">
      <alignment horizontal="center" vertical="top" wrapText="1"/>
    </xf>
    <xf numFmtId="0" fontId="23" fillId="6" borderId="31" xfId="2" applyFont="1" applyFill="1" applyBorder="1" applyAlignment="1" applyProtection="1">
      <alignment horizontal="center" vertical="top" wrapText="1"/>
    </xf>
    <xf numFmtId="0" fontId="23" fillId="6" borderId="130" xfId="2" applyFont="1" applyFill="1" applyBorder="1" applyAlignment="1" applyProtection="1">
      <alignment horizontal="center" vertical="top" wrapText="1"/>
    </xf>
    <xf numFmtId="0" fontId="23" fillId="6" borderId="44" xfId="2" applyFont="1" applyFill="1" applyBorder="1" applyAlignment="1" applyProtection="1">
      <alignment horizontal="justify" vertical="top" wrapText="1"/>
    </xf>
    <xf numFmtId="0" fontId="23" fillId="6" borderId="74" xfId="2" applyFont="1" applyFill="1" applyBorder="1" applyAlignment="1" applyProtection="1">
      <alignment horizontal="justify" vertical="top" wrapText="1"/>
    </xf>
    <xf numFmtId="0" fontId="23" fillId="6" borderId="43" xfId="2" applyFont="1" applyFill="1" applyBorder="1" applyAlignment="1" applyProtection="1">
      <alignment horizontal="justify" vertical="top" wrapText="1"/>
    </xf>
    <xf numFmtId="0" fontId="23" fillId="6" borderId="157" xfId="2" applyFont="1" applyFill="1" applyBorder="1" applyAlignment="1" applyProtection="1">
      <alignment horizontal="center" vertical="center" wrapText="1"/>
    </xf>
    <xf numFmtId="0" fontId="23" fillId="6" borderId="100" xfId="2" applyFont="1" applyFill="1" applyBorder="1" applyAlignment="1" applyProtection="1">
      <alignment horizontal="center" vertical="center" wrapText="1"/>
    </xf>
    <xf numFmtId="0" fontId="23" fillId="6" borderId="140" xfId="2" applyFont="1" applyFill="1" applyBorder="1" applyAlignment="1" applyProtection="1">
      <alignment horizontal="center" vertical="center" wrapText="1"/>
    </xf>
    <xf numFmtId="0" fontId="24" fillId="0" borderId="39" xfId="2" applyFont="1" applyBorder="1" applyAlignment="1" applyProtection="1">
      <alignment horizontal="center" vertical="center" wrapText="1"/>
    </xf>
    <xf numFmtId="0" fontId="24" fillId="6" borderId="47" xfId="2" applyFont="1" applyFill="1" applyBorder="1" applyAlignment="1" applyProtection="1">
      <alignment horizontal="center" vertical="top" textRotation="90" wrapText="1"/>
    </xf>
    <xf numFmtId="0" fontId="24" fillId="6" borderId="74" xfId="2" applyFont="1" applyFill="1" applyBorder="1" applyAlignment="1" applyProtection="1">
      <alignment horizontal="center" vertical="top" textRotation="90" wrapText="1"/>
    </xf>
    <xf numFmtId="0" fontId="24" fillId="6" borderId="20" xfId="2" applyFont="1" applyFill="1" applyBorder="1" applyAlignment="1" applyProtection="1">
      <alignment horizontal="center" vertical="top" textRotation="90" wrapText="1"/>
    </xf>
    <xf numFmtId="0" fontId="23" fillId="0" borderId="95" xfId="2" applyFont="1" applyBorder="1" applyAlignment="1" applyProtection="1">
      <alignment horizontal="center" vertical="center" wrapText="1"/>
    </xf>
    <xf numFmtId="0" fontId="23" fillId="0" borderId="125" xfId="2" applyFont="1" applyBorder="1" applyAlignment="1" applyProtection="1">
      <alignment horizontal="center" vertical="center" wrapText="1"/>
    </xf>
    <xf numFmtId="49" fontId="23" fillId="0" borderId="187" xfId="2" applyNumberFormat="1" applyFont="1" applyBorder="1" applyAlignment="1" applyProtection="1">
      <alignment horizontal="center" vertical="center" wrapText="1"/>
    </xf>
    <xf numFmtId="49" fontId="23" fillId="0" borderId="172" xfId="2" applyNumberFormat="1" applyFont="1" applyBorder="1" applyAlignment="1" applyProtection="1">
      <alignment horizontal="center" vertical="center" wrapText="1"/>
    </xf>
    <xf numFmtId="0" fontId="23" fillId="0" borderId="46" xfId="2" applyFont="1" applyBorder="1" applyAlignment="1" applyProtection="1">
      <alignment horizontal="center" vertical="center" wrapText="1"/>
    </xf>
    <xf numFmtId="0" fontId="23" fillId="0" borderId="31" xfId="2" applyFont="1" applyBorder="1" applyAlignment="1" applyProtection="1">
      <alignment horizontal="center" vertical="center" wrapText="1"/>
    </xf>
    <xf numFmtId="0" fontId="23" fillId="0" borderId="130" xfId="2" applyFont="1" applyBorder="1" applyAlignment="1" applyProtection="1">
      <alignment horizontal="center" vertical="center" wrapText="1"/>
    </xf>
    <xf numFmtId="0" fontId="23" fillId="0" borderId="47" xfId="2" applyFont="1" applyBorder="1" applyAlignment="1" applyProtection="1">
      <alignment horizontal="justify" vertical="top" wrapText="1"/>
    </xf>
    <xf numFmtId="0" fontId="23" fillId="0" borderId="74" xfId="2" applyFont="1" applyBorder="1" applyAlignment="1" applyProtection="1">
      <alignment horizontal="justify" vertical="top" wrapText="1"/>
    </xf>
    <xf numFmtId="0" fontId="23" fillId="0" borderId="43" xfId="2" applyFont="1" applyBorder="1" applyAlignment="1" applyProtection="1">
      <alignment horizontal="justify" vertical="top" wrapText="1"/>
    </xf>
    <xf numFmtId="0" fontId="23" fillId="0" borderId="22" xfId="2" applyFont="1" applyBorder="1" applyAlignment="1" applyProtection="1">
      <alignment horizontal="center" vertical="center" wrapText="1"/>
    </xf>
    <xf numFmtId="0" fontId="23" fillId="0" borderId="45" xfId="2" applyFont="1" applyBorder="1" applyAlignment="1" applyProtection="1">
      <alignment horizontal="center" vertical="center" wrapText="1"/>
    </xf>
    <xf numFmtId="0" fontId="23" fillId="0" borderId="110" xfId="2" applyFont="1" applyBorder="1" applyAlignment="1" applyProtection="1">
      <alignment horizontal="center" vertical="center" wrapText="1"/>
    </xf>
    <xf numFmtId="0" fontId="23" fillId="0" borderId="49" xfId="2" applyFont="1" applyBorder="1" applyAlignment="1" applyProtection="1">
      <alignment horizontal="center" vertical="center" wrapText="1"/>
    </xf>
    <xf numFmtId="0" fontId="23" fillId="0" borderId="127" xfId="2" applyFont="1" applyBorder="1" applyAlignment="1" applyProtection="1">
      <alignment horizontal="center" vertical="center" wrapText="1"/>
    </xf>
    <xf numFmtId="0" fontId="23" fillId="0" borderId="89" xfId="2" applyFont="1" applyBorder="1" applyAlignment="1" applyProtection="1">
      <alignment horizontal="center" vertical="center" wrapText="1"/>
    </xf>
    <xf numFmtId="0" fontId="23" fillId="0" borderId="138" xfId="2" applyFont="1" applyBorder="1" applyAlignment="1" applyProtection="1">
      <alignment horizontal="center" vertical="center" wrapText="1"/>
    </xf>
    <xf numFmtId="0" fontId="23" fillId="0" borderId="126" xfId="2" applyFont="1" applyBorder="1" applyAlignment="1" applyProtection="1">
      <alignment horizontal="center" vertical="center" wrapText="1"/>
    </xf>
    <xf numFmtId="0" fontId="23" fillId="0" borderId="142" xfId="2" applyFont="1" applyBorder="1" applyAlignment="1" applyProtection="1">
      <alignment horizontal="center" vertical="center" wrapText="1"/>
    </xf>
    <xf numFmtId="0" fontId="24" fillId="0" borderId="47" xfId="2" applyFont="1" applyBorder="1" applyAlignment="1" applyProtection="1">
      <alignment horizontal="center" vertical="center" textRotation="90" wrapText="1"/>
    </xf>
    <xf numFmtId="0" fontId="24" fillId="0" borderId="74" xfId="2" applyFont="1" applyBorder="1" applyAlignment="1" applyProtection="1">
      <alignment horizontal="center" vertical="center" textRotation="90" wrapText="1"/>
    </xf>
    <xf numFmtId="0" fontId="24" fillId="0" borderId="20" xfId="2" applyFont="1" applyBorder="1" applyAlignment="1" applyProtection="1">
      <alignment horizontal="center" vertical="center" textRotation="90" wrapText="1"/>
    </xf>
    <xf numFmtId="0" fontId="24" fillId="0" borderId="30" xfId="2" applyFont="1" applyBorder="1" applyAlignment="1" applyProtection="1">
      <alignment horizontal="center" vertical="center" wrapText="1"/>
    </xf>
    <xf numFmtId="0" fontId="24" fillId="0" borderId="42" xfId="2" applyFont="1" applyBorder="1" applyAlignment="1" applyProtection="1">
      <alignment horizontal="center" vertical="center" wrapText="1"/>
    </xf>
    <xf numFmtId="0" fontId="24" fillId="0" borderId="79" xfId="2" applyFont="1" applyBorder="1" applyAlignment="1" applyProtection="1">
      <alignment horizontal="left" vertical="center" wrapText="1"/>
    </xf>
    <xf numFmtId="0" fontId="24" fillId="0" borderId="111" xfId="2" applyFont="1" applyBorder="1" applyAlignment="1" applyProtection="1">
      <alignment horizontal="left" vertical="center" wrapText="1"/>
    </xf>
    <xf numFmtId="0" fontId="24" fillId="0" borderId="96" xfId="2" applyFont="1" applyBorder="1" applyAlignment="1" applyProtection="1">
      <alignment horizontal="left" vertical="center" wrapText="1"/>
    </xf>
    <xf numFmtId="0" fontId="24" fillId="0" borderId="139" xfId="2" applyFont="1" applyBorder="1" applyAlignment="1" applyProtection="1">
      <alignment horizontal="left" vertical="center" wrapText="1"/>
    </xf>
    <xf numFmtId="49" fontId="23" fillId="0" borderId="176" xfId="2" applyNumberFormat="1" applyFont="1" applyBorder="1" applyAlignment="1" applyProtection="1">
      <alignment horizontal="center" vertical="center" wrapText="1"/>
    </xf>
    <xf numFmtId="49" fontId="23" fillId="0" borderId="106" xfId="2" applyNumberFormat="1" applyFont="1" applyBorder="1" applyAlignment="1" applyProtection="1">
      <alignment horizontal="center" vertical="center" wrapText="1"/>
    </xf>
    <xf numFmtId="0" fontId="23" fillId="0" borderId="109" xfId="2" applyFont="1" applyBorder="1" applyAlignment="1" applyProtection="1">
      <alignment horizontal="center" vertical="center" wrapText="1"/>
    </xf>
    <xf numFmtId="0" fontId="24" fillId="0" borderId="120" xfId="2" applyFont="1" applyBorder="1" applyAlignment="1" applyProtection="1">
      <alignment horizontal="left" vertical="center" wrapText="1"/>
    </xf>
    <xf numFmtId="0" fontId="24" fillId="0" borderId="92" xfId="2" applyFont="1" applyBorder="1" applyAlignment="1" applyProtection="1">
      <alignment horizontal="left" vertical="center" wrapText="1"/>
    </xf>
    <xf numFmtId="49" fontId="23" fillId="0" borderId="148" xfId="2" applyNumberFormat="1" applyFont="1" applyBorder="1" applyAlignment="1" applyProtection="1">
      <alignment horizontal="center" vertical="center" wrapText="1"/>
    </xf>
    <xf numFmtId="49" fontId="23" fillId="0" borderId="76" xfId="2" applyNumberFormat="1" applyFont="1" applyBorder="1" applyAlignment="1" applyProtection="1">
      <alignment horizontal="center" vertical="center" wrapText="1"/>
    </xf>
    <xf numFmtId="49" fontId="23" fillId="0" borderId="129" xfId="2" applyNumberFormat="1" applyFont="1" applyBorder="1" applyAlignment="1" applyProtection="1">
      <alignment horizontal="center" vertical="center" wrapText="1"/>
    </xf>
    <xf numFmtId="0" fontId="23" fillId="0" borderId="26" xfId="2" applyFont="1" applyBorder="1" applyAlignment="1" applyProtection="1">
      <alignment horizontal="center" vertical="center" wrapText="1"/>
    </xf>
    <xf numFmtId="0" fontId="23" fillId="0" borderId="44" xfId="2" applyFont="1" applyBorder="1" applyAlignment="1" applyProtection="1">
      <alignment horizontal="justify" vertical="top" wrapText="1"/>
    </xf>
    <xf numFmtId="0" fontId="23" fillId="0" borderId="148" xfId="2" applyFont="1" applyBorder="1" applyAlignment="1" applyProtection="1">
      <alignment horizontal="center" vertical="center" wrapText="1"/>
    </xf>
    <xf numFmtId="0" fontId="23" fillId="0" borderId="76" xfId="2" applyFont="1" applyBorder="1" applyAlignment="1" applyProtection="1">
      <alignment horizontal="center" vertical="center" wrapText="1"/>
    </xf>
    <xf numFmtId="0" fontId="23" fillId="0" borderId="171" xfId="2" applyFont="1" applyBorder="1" applyAlignment="1" applyProtection="1">
      <alignment horizontal="center" vertical="center" wrapText="1"/>
    </xf>
    <xf numFmtId="0" fontId="23" fillId="0" borderId="186" xfId="2" applyFont="1" applyBorder="1" applyAlignment="1" applyProtection="1">
      <alignment horizontal="center" vertical="center" wrapText="1"/>
    </xf>
    <xf numFmtId="0" fontId="24" fillId="0" borderId="148" xfId="2" applyFont="1" applyBorder="1" applyAlignment="1" applyProtection="1">
      <alignment horizontal="center" vertical="center" wrapText="1"/>
    </xf>
    <xf numFmtId="0" fontId="24" fillId="0" borderId="95" xfId="2" applyFont="1" applyBorder="1" applyAlignment="1" applyProtection="1">
      <alignment horizontal="center" vertical="center" wrapText="1"/>
    </xf>
    <xf numFmtId="0" fontId="24" fillId="0" borderId="138" xfId="2" applyFont="1" applyBorder="1" applyAlignment="1" applyProtection="1">
      <alignment horizontal="center" vertical="center" wrapText="1"/>
    </xf>
    <xf numFmtId="0" fontId="23" fillId="0" borderId="26" xfId="2" applyFont="1" applyBorder="1" applyAlignment="1" applyProtection="1">
      <alignment horizontal="justify" vertical="center" wrapText="1"/>
    </xf>
    <xf numFmtId="0" fontId="23" fillId="0" borderId="31" xfId="2" applyFont="1" applyBorder="1" applyAlignment="1" applyProtection="1">
      <alignment horizontal="justify" vertical="center" wrapText="1"/>
    </xf>
    <xf numFmtId="0" fontId="23" fillId="0" borderId="130" xfId="2" applyFont="1" applyBorder="1" applyAlignment="1" applyProtection="1">
      <alignment horizontal="justify" vertical="center" wrapText="1"/>
    </xf>
    <xf numFmtId="0" fontId="23" fillId="0" borderId="157" xfId="2" applyFont="1" applyBorder="1" applyAlignment="1" applyProtection="1">
      <alignment horizontal="center" vertical="center" wrapText="1"/>
    </xf>
    <xf numFmtId="0" fontId="23" fillId="0" borderId="100" xfId="2" applyFont="1" applyBorder="1" applyAlignment="1" applyProtection="1">
      <alignment horizontal="center" vertical="center" wrapText="1"/>
    </xf>
    <xf numFmtId="0" fontId="23" fillId="0" borderId="140" xfId="2" applyFont="1" applyBorder="1" applyAlignment="1" applyProtection="1">
      <alignment horizontal="center" vertical="center" wrapText="1"/>
    </xf>
    <xf numFmtId="0" fontId="24" fillId="0" borderId="41" xfId="2" applyFont="1" applyBorder="1" applyAlignment="1" applyProtection="1">
      <alignment horizontal="center" vertical="center" wrapText="1"/>
    </xf>
    <xf numFmtId="0" fontId="24" fillId="3" borderId="47" xfId="2" applyFont="1" applyFill="1" applyBorder="1" applyAlignment="1" applyProtection="1">
      <alignment horizontal="center" vertical="center" textRotation="90" wrapText="1"/>
    </xf>
    <xf numFmtId="0" fontId="24" fillId="3" borderId="74" xfId="2" applyFont="1" applyFill="1" applyBorder="1" applyAlignment="1" applyProtection="1">
      <alignment horizontal="center" vertical="center" textRotation="90" wrapText="1"/>
    </xf>
    <xf numFmtId="0" fontId="24" fillId="3" borderId="20" xfId="2" applyFont="1" applyFill="1" applyBorder="1" applyAlignment="1" applyProtection="1">
      <alignment horizontal="center" vertical="center" textRotation="90" wrapText="1"/>
    </xf>
    <xf numFmtId="0" fontId="24" fillId="0" borderId="121" xfId="2" applyFont="1" applyBorder="1" applyAlignment="1" applyProtection="1">
      <alignment horizontal="left" vertical="center" wrapText="1"/>
    </xf>
    <xf numFmtId="0" fontId="23" fillId="0" borderId="75" xfId="2" applyFont="1" applyBorder="1" applyAlignment="1" applyProtection="1">
      <alignment horizontal="center" vertical="center" wrapText="1"/>
    </xf>
    <xf numFmtId="0" fontId="24" fillId="6" borderId="20" xfId="2" applyFont="1" applyFill="1" applyBorder="1" applyAlignment="1" applyProtection="1">
      <alignment horizontal="center" vertical="center" textRotation="90" wrapText="1"/>
    </xf>
    <xf numFmtId="0" fontId="24" fillId="0" borderId="110" xfId="2" applyFont="1" applyBorder="1" applyAlignment="1" applyProtection="1">
      <alignment horizontal="center" vertical="center" wrapText="1"/>
    </xf>
    <xf numFmtId="0" fontId="24" fillId="0" borderId="89" xfId="2" applyFont="1" applyBorder="1" applyAlignment="1" applyProtection="1">
      <alignment horizontal="center" vertical="center" wrapText="1"/>
    </xf>
    <xf numFmtId="0" fontId="24" fillId="0" borderId="122" xfId="2" applyFont="1" applyBorder="1" applyAlignment="1" applyProtection="1">
      <alignment horizontal="left" vertical="center" wrapText="1"/>
    </xf>
    <xf numFmtId="0" fontId="23" fillId="0" borderId="20" xfId="2" applyFont="1" applyBorder="1" applyAlignment="1" applyProtection="1">
      <alignment horizontal="justify" vertical="top" wrapText="1"/>
    </xf>
    <xf numFmtId="0" fontId="23" fillId="0" borderId="119" xfId="2" applyFont="1" applyBorder="1" applyAlignment="1" applyProtection="1">
      <alignment horizontal="center" vertical="center" wrapText="1"/>
    </xf>
    <xf numFmtId="0" fontId="23" fillId="0" borderId="102" xfId="2" applyFont="1" applyBorder="1" applyAlignment="1" applyProtection="1">
      <alignment horizontal="center" vertical="center" wrapText="1"/>
    </xf>
    <xf numFmtId="0" fontId="24" fillId="6" borderId="76" xfId="2" applyFont="1" applyFill="1" applyBorder="1" applyAlignment="1" applyProtection="1">
      <alignment horizontal="center" vertical="center" wrapText="1"/>
    </xf>
    <xf numFmtId="0" fontId="24" fillId="6" borderId="179" xfId="2" applyFont="1" applyFill="1" applyBorder="1" applyAlignment="1" applyProtection="1">
      <alignment horizontal="left" vertical="center" wrapText="1"/>
    </xf>
    <xf numFmtId="0" fontId="24" fillId="6" borderId="180" xfId="2" applyFont="1" applyFill="1" applyBorder="1" applyAlignment="1" applyProtection="1">
      <alignment horizontal="left" vertical="center" wrapText="1"/>
    </xf>
    <xf numFmtId="0" fontId="24" fillId="6" borderId="168" xfId="2" applyFont="1" applyFill="1" applyBorder="1" applyAlignment="1" applyProtection="1">
      <alignment horizontal="left" vertical="center" wrapText="1"/>
    </xf>
    <xf numFmtId="0" fontId="23" fillId="6" borderId="75" xfId="2" applyFont="1" applyFill="1" applyBorder="1" applyAlignment="1" applyProtection="1">
      <alignment horizontal="center" vertical="top" wrapText="1"/>
    </xf>
    <xf numFmtId="0" fontId="24" fillId="6" borderId="121" xfId="2" applyFont="1" applyFill="1" applyBorder="1" applyAlignment="1" applyProtection="1">
      <alignment horizontal="left" vertical="center" wrapText="1"/>
    </xf>
    <xf numFmtId="0" fontId="24" fillId="6" borderId="122" xfId="2" applyFont="1" applyFill="1" applyBorder="1" applyAlignment="1" applyProtection="1">
      <alignment horizontal="left" vertical="center" wrapText="1"/>
    </xf>
    <xf numFmtId="0" fontId="23" fillId="6" borderId="46" xfId="2" applyFont="1" applyFill="1" applyBorder="1" applyAlignment="1" applyProtection="1">
      <alignment horizontal="justify" vertical="center" wrapText="1"/>
    </xf>
    <xf numFmtId="0" fontId="23" fillId="6" borderId="31" xfId="2" applyFont="1" applyFill="1" applyBorder="1" applyAlignment="1" applyProtection="1">
      <alignment horizontal="justify" vertical="center" wrapText="1"/>
    </xf>
    <xf numFmtId="0" fontId="23" fillId="6" borderId="19" xfId="2" applyFont="1" applyFill="1" applyBorder="1" applyAlignment="1" applyProtection="1">
      <alignment horizontal="justify" vertical="center" wrapText="1"/>
    </xf>
    <xf numFmtId="0" fontId="23" fillId="6" borderId="47" xfId="2" applyFont="1" applyFill="1" applyBorder="1" applyAlignment="1" applyProtection="1">
      <alignment horizontal="justify" vertical="top" wrapText="1"/>
    </xf>
    <xf numFmtId="0" fontId="23" fillId="6" borderId="20" xfId="2" applyFont="1" applyFill="1" applyBorder="1" applyAlignment="1" applyProtection="1">
      <alignment horizontal="justify" vertical="top" wrapText="1"/>
    </xf>
    <xf numFmtId="0" fontId="24" fillId="6" borderId="167" xfId="2" applyFont="1" applyFill="1" applyBorder="1" applyAlignment="1" applyProtection="1">
      <alignment horizontal="left" vertical="center" wrapText="1"/>
    </xf>
    <xf numFmtId="0" fontId="24" fillId="6" borderId="110" xfId="2" applyFont="1" applyFill="1" applyBorder="1" applyAlignment="1" applyProtection="1">
      <alignment horizontal="center" vertical="center" wrapText="1"/>
    </xf>
    <xf numFmtId="0" fontId="24" fillId="6" borderId="120" xfId="2" applyFont="1" applyFill="1" applyBorder="1" applyAlignment="1" applyProtection="1">
      <alignment horizontal="left" vertical="center" wrapText="1"/>
    </xf>
    <xf numFmtId="0" fontId="23" fillId="6" borderId="119" xfId="2" applyFont="1" applyFill="1" applyBorder="1" applyAlignment="1" applyProtection="1">
      <alignment horizontal="center" vertical="center" wrapText="1"/>
    </xf>
    <xf numFmtId="0" fontId="17" fillId="4" borderId="21" xfId="2" applyFont="1" applyFill="1" applyBorder="1" applyAlignment="1" applyProtection="1">
      <alignment horizontal="center" vertical="center" wrapText="1"/>
    </xf>
    <xf numFmtId="0" fontId="17" fillId="4" borderId="38" xfId="2" applyFont="1" applyFill="1" applyBorder="1" applyAlignment="1" applyProtection="1">
      <alignment horizontal="center" vertical="center" wrapText="1"/>
    </xf>
    <xf numFmtId="0" fontId="17" fillId="4" borderId="29" xfId="2" applyFont="1" applyFill="1" applyBorder="1" applyAlignment="1" applyProtection="1">
      <alignment horizontal="center" vertical="center" wrapText="1"/>
    </xf>
    <xf numFmtId="0" fontId="24" fillId="12" borderId="73" xfId="2" applyFont="1" applyFill="1" applyBorder="1" applyAlignment="1" applyProtection="1">
      <alignment horizontal="center" vertical="center" wrapText="1"/>
    </xf>
    <xf numFmtId="0" fontId="24" fillId="12" borderId="41" xfId="2" applyFont="1" applyFill="1" applyBorder="1" applyAlignment="1" applyProtection="1">
      <alignment horizontal="center" vertical="center" wrapText="1"/>
    </xf>
    <xf numFmtId="0" fontId="24" fillId="0" borderId="144" xfId="2" applyFont="1" applyBorder="1" applyAlignment="1" applyProtection="1">
      <alignment horizontal="center" vertical="center" wrapText="1"/>
    </xf>
    <xf numFmtId="0" fontId="23" fillId="0" borderId="16" xfId="2" applyFont="1" applyBorder="1" applyAlignment="1" applyProtection="1">
      <alignment horizontal="center" vertical="center" wrapText="1"/>
    </xf>
    <xf numFmtId="0" fontId="23" fillId="0" borderId="9" xfId="2" applyFont="1" applyBorder="1" applyAlignment="1" applyProtection="1">
      <alignment horizontal="center" vertical="center" wrapText="1"/>
    </xf>
    <xf numFmtId="0" fontId="23" fillId="0" borderId="10" xfId="2" applyFont="1" applyBorder="1" applyAlignment="1" applyProtection="1">
      <alignment horizontal="center" vertical="top" wrapText="1"/>
    </xf>
    <xf numFmtId="0" fontId="23" fillId="0" borderId="107" xfId="2" applyFont="1" applyBorder="1" applyAlignment="1" applyProtection="1">
      <alignment horizontal="center" vertical="top" wrapText="1"/>
    </xf>
    <xf numFmtId="0" fontId="23" fillId="6" borderId="75" xfId="2" applyFont="1" applyFill="1" applyBorder="1" applyAlignment="1" applyProtection="1">
      <alignment horizontal="center" vertical="center" wrapText="1"/>
    </xf>
    <xf numFmtId="0" fontId="23" fillId="6" borderId="102" xfId="2" applyFont="1" applyFill="1" applyBorder="1" applyAlignment="1" applyProtection="1">
      <alignment horizontal="center" vertical="center" wrapText="1"/>
    </xf>
    <xf numFmtId="0" fontId="24" fillId="22" borderId="38" xfId="2" applyFont="1" applyFill="1" applyBorder="1" applyAlignment="1" applyProtection="1">
      <alignment horizontal="center" vertical="center" wrapText="1"/>
    </xf>
    <xf numFmtId="0" fontId="24" fillId="22" borderId="29" xfId="2" applyFont="1" applyFill="1" applyBorder="1" applyAlignment="1" applyProtection="1">
      <alignment horizontal="center" vertical="center" wrapText="1"/>
    </xf>
    <xf numFmtId="0" fontId="24" fillId="22" borderId="9" xfId="2" applyFont="1" applyFill="1" applyBorder="1" applyAlignment="1" applyProtection="1">
      <alignment horizontal="center" vertical="center" wrapText="1"/>
    </xf>
    <xf numFmtId="0" fontId="24" fillId="22" borderId="13" xfId="2" applyFont="1" applyFill="1" applyBorder="1" applyAlignment="1" applyProtection="1">
      <alignment horizontal="center" vertical="center" wrapText="1"/>
    </xf>
    <xf numFmtId="0" fontId="24" fillId="22" borderId="34" xfId="2" applyFont="1" applyFill="1" applyBorder="1" applyAlignment="1" applyProtection="1">
      <alignment horizontal="center" vertical="center" wrapText="1"/>
    </xf>
    <xf numFmtId="0" fontId="24" fillId="22" borderId="36" xfId="2" applyFont="1" applyFill="1" applyBorder="1" applyAlignment="1" applyProtection="1">
      <alignment horizontal="center" vertical="center" wrapText="1"/>
    </xf>
    <xf numFmtId="0" fontId="24" fillId="21" borderId="9" xfId="2" applyFont="1" applyFill="1" applyBorder="1" applyAlignment="1" applyProtection="1">
      <alignment horizontal="center" vertical="top" wrapText="1"/>
    </xf>
    <xf numFmtId="0" fontId="24" fillId="21" borderId="13" xfId="2" applyFont="1" applyFill="1" applyBorder="1" applyAlignment="1" applyProtection="1">
      <alignment horizontal="center" vertical="top" wrapText="1"/>
    </xf>
    <xf numFmtId="0" fontId="24" fillId="21" borderId="38" xfId="2" applyFont="1" applyFill="1" applyBorder="1" applyAlignment="1" applyProtection="1">
      <alignment horizontal="center" vertical="center" wrapText="1"/>
    </xf>
    <xf numFmtId="0" fontId="24" fillId="21" borderId="29" xfId="2" applyFont="1" applyFill="1" applyBorder="1" applyAlignment="1" applyProtection="1">
      <alignment horizontal="center" vertical="center" wrapText="1"/>
    </xf>
    <xf numFmtId="0" fontId="24" fillId="0" borderId="18" xfId="2" applyFont="1" applyBorder="1" applyAlignment="1" applyProtection="1">
      <alignment horizontal="center" vertical="center" wrapText="1"/>
    </xf>
    <xf numFmtId="0" fontId="24" fillId="21" borderId="9" xfId="2" applyFont="1" applyFill="1" applyBorder="1" applyAlignment="1" applyProtection="1">
      <alignment horizontal="center" vertical="center" wrapText="1"/>
    </xf>
    <xf numFmtId="0" fontId="24" fillId="21" borderId="13" xfId="2" applyFont="1" applyFill="1" applyBorder="1" applyAlignment="1" applyProtection="1">
      <alignment horizontal="center" vertical="center" wrapText="1"/>
    </xf>
    <xf numFmtId="0" fontId="24" fillId="21" borderId="34" xfId="2" applyFont="1" applyFill="1" applyBorder="1" applyAlignment="1" applyProtection="1">
      <alignment horizontal="center" vertical="center" wrapText="1"/>
    </xf>
    <xf numFmtId="0" fontId="24" fillId="21" borderId="36" xfId="2" applyFont="1" applyFill="1" applyBorder="1" applyAlignment="1" applyProtection="1">
      <alignment horizontal="center" vertical="center" wrapText="1"/>
    </xf>
    <xf numFmtId="0" fontId="44" fillId="13" borderId="27" xfId="0" applyFont="1" applyFill="1" applyBorder="1" applyAlignment="1" applyProtection="1">
      <alignment horizontal="center" vertical="center" wrapText="1"/>
    </xf>
    <xf numFmtId="0" fontId="44" fillId="13" borderId="173" xfId="0" applyFont="1" applyFill="1" applyBorder="1" applyAlignment="1" applyProtection="1">
      <alignment horizontal="center" vertical="center" wrapText="1"/>
    </xf>
    <xf numFmtId="0" fontId="44" fillId="13" borderId="34" xfId="0" applyFont="1" applyFill="1" applyBorder="1" applyAlignment="1" applyProtection="1">
      <alignment horizontal="center" vertical="center" wrapText="1"/>
    </xf>
    <xf numFmtId="0" fontId="44" fillId="13" borderId="30" xfId="0" applyFont="1" applyFill="1" applyBorder="1" applyAlignment="1" applyProtection="1">
      <alignment horizontal="center" vertical="center" wrapText="1"/>
    </xf>
    <xf numFmtId="0" fontId="44" fillId="13" borderId="0" xfId="0" applyFont="1" applyFill="1" applyBorder="1" applyAlignment="1" applyProtection="1">
      <alignment horizontal="center" vertical="center" wrapText="1"/>
    </xf>
    <xf numFmtId="0" fontId="44" fillId="13" borderId="33" xfId="0" applyFont="1" applyFill="1" applyBorder="1" applyAlignment="1" applyProtection="1">
      <alignment horizontal="center" vertical="center" wrapText="1"/>
    </xf>
    <xf numFmtId="0" fontId="44" fillId="13" borderId="18" xfId="0" applyFont="1" applyFill="1" applyBorder="1" applyAlignment="1" applyProtection="1">
      <alignment horizontal="center" vertical="center" wrapText="1"/>
    </xf>
    <xf numFmtId="0" fontId="44" fillId="13" borderId="40" xfId="0" applyFont="1" applyFill="1" applyBorder="1" applyAlignment="1" applyProtection="1">
      <alignment horizontal="center" vertical="center" wrapText="1"/>
    </xf>
    <xf numFmtId="0" fontId="44" fillId="13" borderId="36" xfId="0" applyFont="1" applyFill="1" applyBorder="1" applyAlignment="1" applyProtection="1">
      <alignment horizontal="center" vertical="center" wrapText="1"/>
    </xf>
    <xf numFmtId="0" fontId="45" fillId="0" borderId="27" xfId="0" applyFont="1" applyBorder="1" applyAlignment="1" applyProtection="1">
      <alignment horizontal="center" wrapText="1"/>
    </xf>
    <xf numFmtId="0" fontId="45" fillId="0" borderId="173" xfId="0" applyFont="1" applyBorder="1" applyAlignment="1" applyProtection="1">
      <alignment horizontal="center" wrapText="1"/>
    </xf>
    <xf numFmtId="0" fontId="45" fillId="0" borderId="176" xfId="0" applyFont="1" applyBorder="1" applyAlignment="1" applyProtection="1">
      <alignment horizontal="center" wrapText="1"/>
    </xf>
    <xf numFmtId="0" fontId="45" fillId="0" borderId="42" xfId="0" applyFont="1" applyBorder="1" applyAlignment="1" applyProtection="1">
      <alignment horizontal="center" wrapText="1"/>
    </xf>
    <xf numFmtId="0" fontId="45" fillId="0" borderId="184" xfId="0" applyFont="1" applyBorder="1" applyAlignment="1" applyProtection="1">
      <alignment horizontal="center" wrapText="1"/>
    </xf>
    <xf numFmtId="0" fontId="45" fillId="0" borderId="185" xfId="0" applyFont="1" applyBorder="1" applyAlignment="1" applyProtection="1">
      <alignment horizontal="center" wrapText="1"/>
    </xf>
    <xf numFmtId="0" fontId="46" fillId="0" borderId="4" xfId="0" applyFont="1" applyBorder="1" applyAlignment="1" applyProtection="1">
      <alignment horizontal="center" vertical="top"/>
    </xf>
    <xf numFmtId="0" fontId="46" fillId="0" borderId="177" xfId="0" applyFont="1" applyBorder="1" applyAlignment="1" applyProtection="1">
      <alignment horizontal="center" vertical="top"/>
    </xf>
    <xf numFmtId="0" fontId="46" fillId="0" borderId="178" xfId="0" applyFont="1" applyBorder="1" applyAlignment="1" applyProtection="1">
      <alignment horizontal="center" vertical="top"/>
    </xf>
    <xf numFmtId="0" fontId="23" fillId="0" borderId="115" xfId="2" applyFont="1" applyBorder="1" applyAlignment="1" applyProtection="1">
      <alignment horizontal="justify" vertical="center" wrapText="1"/>
    </xf>
    <xf numFmtId="0" fontId="23" fillId="0" borderId="19" xfId="2" applyFont="1" applyBorder="1" applyAlignment="1" applyProtection="1">
      <alignment horizontal="justify" vertical="center" wrapText="1"/>
    </xf>
    <xf numFmtId="0" fontId="43" fillId="0" borderId="27" xfId="2" applyFont="1" applyBorder="1" applyAlignment="1" applyProtection="1">
      <alignment horizontal="center" vertical="center"/>
    </xf>
    <xf numFmtId="0" fontId="43" fillId="0" borderId="173" xfId="2" applyFont="1" applyBorder="1" applyAlignment="1" applyProtection="1">
      <alignment horizontal="center" vertical="center"/>
    </xf>
    <xf numFmtId="0" fontId="43" fillId="0" borderId="30" xfId="2" applyFont="1" applyBorder="1" applyAlignment="1" applyProtection="1">
      <alignment horizontal="center" vertical="center"/>
    </xf>
    <xf numFmtId="0" fontId="43" fillId="0" borderId="0" xfId="2" applyFont="1" applyBorder="1" applyAlignment="1" applyProtection="1">
      <alignment horizontal="center" vertical="center"/>
    </xf>
    <xf numFmtId="0" fontId="43" fillId="0" borderId="18" xfId="2" applyFont="1" applyBorder="1" applyAlignment="1" applyProtection="1">
      <alignment horizontal="center" vertical="center"/>
    </xf>
    <xf numFmtId="0" fontId="43" fillId="0" borderId="40" xfId="2" applyFont="1" applyBorder="1" applyAlignment="1" applyProtection="1">
      <alignment horizontal="center" vertical="center"/>
    </xf>
    <xf numFmtId="0" fontId="23" fillId="0" borderId="13" xfId="2" applyFont="1" applyBorder="1" applyAlignment="1" applyProtection="1">
      <alignment horizontal="center" vertical="center" wrapText="1"/>
    </xf>
    <xf numFmtId="0" fontId="24" fillId="0" borderId="167" xfId="2" applyFont="1" applyBorder="1" applyAlignment="1" applyProtection="1">
      <alignment horizontal="left" vertical="center" wrapText="1"/>
    </xf>
    <xf numFmtId="0" fontId="24" fillId="0" borderId="168" xfId="2" applyFont="1" applyBorder="1" applyAlignment="1" applyProtection="1">
      <alignment horizontal="left" vertical="center" wrapText="1"/>
    </xf>
    <xf numFmtId="0" fontId="22" fillId="0" borderId="26" xfId="2" applyFont="1" applyFill="1" applyBorder="1" applyAlignment="1" applyProtection="1">
      <alignment horizontal="justify" vertical="center" wrapText="1"/>
    </xf>
    <xf numFmtId="0" fontId="22" fillId="0" borderId="130" xfId="2" applyFont="1" applyFill="1" applyBorder="1" applyAlignment="1" applyProtection="1">
      <alignment horizontal="justify" vertical="center"/>
    </xf>
    <xf numFmtId="0" fontId="22" fillId="0" borderId="26" xfId="2" applyFont="1" applyFill="1" applyBorder="1" applyAlignment="1" applyProtection="1">
      <alignment horizontal="justify" vertical="center"/>
    </xf>
    <xf numFmtId="0" fontId="22" fillId="0" borderId="31" xfId="2" applyFont="1" applyFill="1" applyBorder="1" applyAlignment="1" applyProtection="1">
      <alignment horizontal="justify" vertical="center"/>
    </xf>
    <xf numFmtId="0" fontId="22" fillId="0" borderId="31" xfId="2" applyFont="1" applyFill="1" applyBorder="1" applyAlignment="1" applyProtection="1">
      <alignment horizontal="justify" vertical="center" wrapText="1"/>
    </xf>
    <xf numFmtId="0" fontId="22" fillId="0" borderId="130" xfId="2" applyFont="1" applyFill="1" applyBorder="1" applyAlignment="1" applyProtection="1">
      <alignment horizontal="justify" vertical="center" wrapText="1"/>
    </xf>
    <xf numFmtId="0" fontId="19" fillId="0" borderId="26" xfId="2" applyFont="1" applyFill="1" applyBorder="1" applyAlignment="1" applyProtection="1">
      <alignment horizontal="justify" vertical="center" wrapText="1"/>
    </xf>
    <xf numFmtId="0" fontId="19" fillId="0" borderId="31" xfId="2" applyFont="1" applyFill="1" applyBorder="1" applyAlignment="1" applyProtection="1">
      <alignment horizontal="justify" vertical="center"/>
    </xf>
    <xf numFmtId="0" fontId="19" fillId="0" borderId="130" xfId="2" applyFont="1" applyFill="1" applyBorder="1" applyAlignment="1" applyProtection="1">
      <alignment horizontal="justify" vertical="center"/>
    </xf>
    <xf numFmtId="10" fontId="0" fillId="0" borderId="124" xfId="0" applyNumberFormat="1" applyFont="1" applyFill="1" applyBorder="1" applyAlignment="1">
      <alignment horizontal="center" vertical="center"/>
    </xf>
    <xf numFmtId="10" fontId="0" fillId="0" borderId="133" xfId="0" applyNumberFormat="1" applyFont="1" applyFill="1" applyBorder="1" applyAlignment="1">
      <alignment horizontal="center" vertical="center"/>
    </xf>
    <xf numFmtId="10" fontId="0" fillId="0" borderId="30" xfId="0" applyNumberFormat="1" applyBorder="1" applyAlignment="1">
      <alignment horizontal="center" vertical="center"/>
    </xf>
    <xf numFmtId="0" fontId="0" fillId="0" borderId="30" xfId="0" applyBorder="1" applyAlignment="1">
      <alignment horizontal="center" vertical="center"/>
    </xf>
    <xf numFmtId="0" fontId="48" fillId="0" borderId="194" xfId="2" applyFont="1" applyBorder="1" applyAlignment="1">
      <alignment horizontal="center" vertical="center" wrapText="1"/>
    </xf>
    <xf numFmtId="0" fontId="48" fillId="0" borderId="193" xfId="2" applyFont="1" applyBorder="1" applyAlignment="1">
      <alignment horizontal="center" vertical="center" wrapText="1"/>
    </xf>
    <xf numFmtId="0" fontId="48" fillId="0" borderId="195" xfId="2" applyFont="1" applyBorder="1" applyAlignment="1">
      <alignment horizontal="center" vertical="center" wrapText="1"/>
    </xf>
    <xf numFmtId="0" fontId="35" fillId="0" borderId="30"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40" xfId="0" applyFont="1" applyBorder="1" applyAlignment="1">
      <alignment horizontal="center" vertical="center" wrapText="1"/>
    </xf>
    <xf numFmtId="10" fontId="35" fillId="0" borderId="33" xfId="0" applyNumberFormat="1" applyFont="1" applyFill="1" applyBorder="1" applyAlignment="1">
      <alignment horizontal="center" vertical="center"/>
    </xf>
    <xf numFmtId="10" fontId="35" fillId="0" borderId="36" xfId="0" applyNumberFormat="1" applyFont="1" applyFill="1" applyBorder="1" applyAlignment="1">
      <alignment horizontal="center" vertical="center"/>
    </xf>
    <xf numFmtId="10" fontId="0" fillId="0" borderId="9" xfId="0" applyNumberForma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50" fillId="0" borderId="26" xfId="2" applyFont="1" applyBorder="1" applyAlignment="1">
      <alignment horizontal="center" vertical="center" wrapText="1"/>
    </xf>
    <xf numFmtId="0" fontId="50" fillId="0" borderId="19" xfId="2" applyFont="1" applyBorder="1" applyAlignment="1">
      <alignment horizontal="center" vertical="center" wrapText="1"/>
    </xf>
    <xf numFmtId="10" fontId="0" fillId="0" borderId="27" xfId="0" applyNumberFormat="1" applyBorder="1" applyAlignment="1">
      <alignment horizontal="center" vertical="center"/>
    </xf>
    <xf numFmtId="0" fontId="37" fillId="19" borderId="21" xfId="0" applyFont="1" applyFill="1" applyBorder="1" applyAlignment="1">
      <alignment horizontal="center" vertical="center"/>
    </xf>
    <xf numFmtId="0" fontId="37" fillId="19" borderId="38" xfId="0" applyFont="1" applyFill="1" applyBorder="1" applyAlignment="1">
      <alignment horizontal="center" vertical="center"/>
    </xf>
    <xf numFmtId="0" fontId="37" fillId="19" borderId="173" xfId="0" applyFont="1" applyFill="1" applyBorder="1" applyAlignment="1">
      <alignment horizontal="center" vertical="center"/>
    </xf>
    <xf numFmtId="0" fontId="37" fillId="19" borderId="29" xfId="0" applyFont="1" applyFill="1" applyBorder="1" applyAlignment="1">
      <alignment horizontal="center" vertical="center"/>
    </xf>
    <xf numFmtId="0" fontId="48" fillId="0" borderId="110" xfId="2" applyFont="1" applyBorder="1" applyAlignment="1">
      <alignment horizontal="center" vertical="center" wrapText="1"/>
    </xf>
    <xf numFmtId="0" fontId="48" fillId="0" borderId="89" xfId="2" applyFont="1" applyBorder="1" applyAlignment="1">
      <alignment horizontal="center" vertical="center" wrapText="1"/>
    </xf>
    <xf numFmtId="0" fontId="48" fillId="0" borderId="192" xfId="2" applyFont="1" applyBorder="1" applyAlignment="1">
      <alignment horizontal="center" vertical="center" wrapText="1"/>
    </xf>
    <xf numFmtId="0" fontId="48" fillId="0" borderId="199" xfId="2" applyFont="1" applyBorder="1" applyAlignment="1">
      <alignment horizontal="center" vertical="center" wrapText="1"/>
    </xf>
    <xf numFmtId="0" fontId="48" fillId="12" borderId="9" xfId="2" applyFont="1" applyFill="1" applyBorder="1" applyAlignment="1">
      <alignment horizontal="center" vertical="center" wrapText="1"/>
    </xf>
    <xf numFmtId="0" fontId="48" fillId="12" borderId="10" xfId="2" applyFont="1" applyFill="1" applyBorder="1" applyAlignment="1">
      <alignment horizontal="center" vertical="center" wrapText="1"/>
    </xf>
    <xf numFmtId="0" fontId="48" fillId="12" borderId="13" xfId="2" applyFont="1" applyFill="1" applyBorder="1" applyAlignment="1">
      <alignment horizontal="center" vertical="center" wrapText="1"/>
    </xf>
    <xf numFmtId="0" fontId="48" fillId="0" borderId="34" xfId="2" applyFont="1" applyBorder="1" applyAlignment="1">
      <alignment horizontal="center" vertical="center" textRotation="90" wrapText="1"/>
    </xf>
    <xf numFmtId="0" fontId="48" fillId="0" borderId="33" xfId="2" applyFont="1" applyBorder="1" applyAlignment="1">
      <alignment horizontal="center" vertical="center" textRotation="90" wrapText="1"/>
    </xf>
    <xf numFmtId="0" fontId="48" fillId="0" borderId="36" xfId="2" applyFont="1" applyBorder="1" applyAlignment="1">
      <alignment horizontal="center" vertical="center" textRotation="90" wrapText="1"/>
    </xf>
    <xf numFmtId="0" fontId="48" fillId="0" borderId="148" xfId="2" applyFont="1" applyBorder="1" applyAlignment="1">
      <alignment horizontal="center" vertical="center" wrapText="1"/>
    </xf>
    <xf numFmtId="0" fontId="48" fillId="0" borderId="138" xfId="2" applyFont="1" applyBorder="1" applyAlignment="1">
      <alignment horizontal="center" vertical="center" wrapText="1"/>
    </xf>
    <xf numFmtId="0" fontId="48" fillId="0" borderId="158" xfId="2" applyFont="1" applyBorder="1" applyAlignment="1">
      <alignment horizontal="center" vertical="center" wrapText="1"/>
    </xf>
    <xf numFmtId="0" fontId="48" fillId="0" borderId="142" xfId="2" applyFont="1" applyBorder="1" applyAlignment="1">
      <alignment horizontal="center" vertical="center" wrapText="1"/>
    </xf>
    <xf numFmtId="0" fontId="48" fillId="0" borderId="6" xfId="2" applyFont="1" applyBorder="1" applyAlignment="1">
      <alignment horizontal="center" vertical="center" wrapText="1"/>
    </xf>
    <xf numFmtId="0" fontId="48" fillId="0" borderId="39" xfId="2" applyFont="1" applyBorder="1" applyAlignment="1">
      <alignment horizontal="center" vertical="center" wrapText="1"/>
    </xf>
    <xf numFmtId="0" fontId="48" fillId="0" borderId="3" xfId="2" applyFont="1" applyBorder="1" applyAlignment="1">
      <alignment horizontal="center" vertical="center" wrapText="1"/>
    </xf>
    <xf numFmtId="0" fontId="48" fillId="0" borderId="12" xfId="2" applyFont="1" applyBorder="1" applyAlignment="1">
      <alignment horizontal="center" vertical="center" wrapText="1"/>
    </xf>
    <xf numFmtId="0" fontId="48" fillId="0" borderId="144" xfId="2" applyFont="1" applyBorder="1" applyAlignment="1">
      <alignment horizontal="center" vertical="center" wrapText="1"/>
    </xf>
    <xf numFmtId="10" fontId="0" fillId="0" borderId="26" xfId="0" applyNumberFormat="1" applyBorder="1" applyAlignment="1">
      <alignment horizontal="center" vertical="center"/>
    </xf>
    <xf numFmtId="10" fontId="0" fillId="0" borderId="130" xfId="0" applyNumberFormat="1" applyBorder="1" applyAlignment="1">
      <alignment horizontal="center" vertical="center"/>
    </xf>
    <xf numFmtId="0" fontId="48" fillId="0" borderId="91" xfId="2" applyFont="1" applyBorder="1" applyAlignment="1">
      <alignment horizontal="center" vertical="center" textRotation="90" wrapText="1"/>
    </xf>
    <xf numFmtId="0" fontId="48" fillId="0" borderId="116" xfId="2" applyFont="1" applyBorder="1" applyAlignment="1">
      <alignment horizontal="center" vertical="center" textRotation="90" wrapText="1"/>
    </xf>
    <xf numFmtId="0" fontId="48" fillId="0" borderId="26" xfId="2" applyFont="1" applyBorder="1" applyAlignment="1">
      <alignment horizontal="center" vertical="center" textRotation="90" wrapText="1"/>
    </xf>
    <xf numFmtId="0" fontId="48" fillId="0" borderId="91" xfId="2" applyFont="1" applyBorder="1" applyAlignment="1">
      <alignment horizontal="center" vertical="center" wrapText="1"/>
    </xf>
    <xf numFmtId="0" fontId="48" fillId="0" borderId="116" xfId="2" applyFont="1" applyBorder="1" applyAlignment="1">
      <alignment horizontal="center" vertical="center" wrapText="1"/>
    </xf>
    <xf numFmtId="0" fontId="48" fillId="0" borderId="9" xfId="2" applyFont="1" applyFill="1" applyBorder="1" applyAlignment="1">
      <alignment horizontal="center" vertical="center" textRotation="90" wrapText="1"/>
    </xf>
    <xf numFmtId="0" fontId="48" fillId="0" borderId="10" xfId="2" applyFont="1" applyFill="1" applyBorder="1" applyAlignment="1">
      <alignment horizontal="center" vertical="center" textRotation="90" wrapText="1"/>
    </xf>
    <xf numFmtId="0" fontId="48" fillId="0" borderId="13" xfId="2" applyFont="1" applyFill="1" applyBorder="1" applyAlignment="1">
      <alignment horizontal="center" vertical="center" textRotation="90" wrapText="1"/>
    </xf>
    <xf numFmtId="0" fontId="48" fillId="6" borderId="116" xfId="2" applyFont="1" applyFill="1" applyBorder="1" applyAlignment="1">
      <alignment horizontal="center" vertical="center" wrapText="1"/>
    </xf>
    <xf numFmtId="0" fontId="48" fillId="0" borderId="22" xfId="2" applyFont="1" applyBorder="1" applyAlignment="1">
      <alignment horizontal="center" vertical="center" wrapText="1"/>
    </xf>
    <xf numFmtId="0" fontId="48" fillId="0" borderId="10" xfId="2" applyFont="1" applyBorder="1" applyAlignment="1">
      <alignment horizontal="center" vertical="center" wrapText="1"/>
    </xf>
    <xf numFmtId="0" fontId="48" fillId="0" borderId="9" xfId="2" applyFont="1" applyBorder="1" applyAlignment="1">
      <alignment horizontal="center" vertical="center" wrapText="1"/>
    </xf>
    <xf numFmtId="0" fontId="48" fillId="0" borderId="30" xfId="2" applyFont="1" applyBorder="1" applyAlignment="1">
      <alignment horizontal="center" vertical="center" wrapText="1"/>
    </xf>
    <xf numFmtId="0" fontId="48" fillId="0" borderId="42" xfId="2" applyFont="1" applyBorder="1" applyAlignment="1">
      <alignment horizontal="center" vertical="center" wrapText="1"/>
    </xf>
    <xf numFmtId="0" fontId="48" fillId="0" borderId="127" xfId="2" applyFont="1" applyBorder="1" applyAlignment="1">
      <alignment horizontal="center" vertical="center" wrapText="1"/>
    </xf>
    <xf numFmtId="0" fontId="48" fillId="0" borderId="125" xfId="2" applyFont="1" applyBorder="1" applyAlignment="1">
      <alignment horizontal="center" vertical="center" wrapText="1"/>
    </xf>
    <xf numFmtId="0" fontId="48" fillId="0" borderId="27" xfId="2" applyFont="1" applyBorder="1" applyAlignment="1">
      <alignment horizontal="center" vertical="center" wrapText="1"/>
    </xf>
    <xf numFmtId="0" fontId="48" fillId="0" borderId="21" xfId="2" applyFont="1" applyBorder="1" applyAlignment="1">
      <alignment horizontal="center" vertical="center" wrapText="1"/>
    </xf>
    <xf numFmtId="0" fontId="48" fillId="6" borderId="91" xfId="2" applyFont="1" applyFill="1" applyBorder="1" applyAlignment="1">
      <alignment horizontal="center" vertical="center" textRotation="90" wrapText="1"/>
    </xf>
    <xf numFmtId="0" fontId="48" fillId="6" borderId="116" xfId="2" applyFont="1" applyFill="1" applyBorder="1" applyAlignment="1">
      <alignment horizontal="center" vertical="center" textRotation="90" wrapText="1"/>
    </xf>
    <xf numFmtId="0" fontId="48" fillId="6" borderId="7" xfId="2" applyFont="1" applyFill="1" applyBorder="1" applyAlignment="1">
      <alignment horizontal="center" vertical="center" textRotation="90" wrapText="1"/>
    </xf>
    <xf numFmtId="0" fontId="48" fillId="6" borderId="26" xfId="2" applyFont="1" applyFill="1" applyBorder="1" applyAlignment="1">
      <alignment horizontal="center" vertical="center" wrapText="1"/>
    </xf>
    <xf numFmtId="0" fontId="48" fillId="6" borderId="130" xfId="2" applyFont="1" applyFill="1" applyBorder="1" applyAlignment="1">
      <alignment horizontal="center" vertical="center" wrapText="1"/>
    </xf>
    <xf numFmtId="0" fontId="48" fillId="5" borderId="176" xfId="2" applyFont="1" applyFill="1" applyBorder="1" applyAlignment="1">
      <alignment horizontal="center" vertical="center" wrapText="1"/>
    </xf>
    <xf numFmtId="0" fontId="48" fillId="5" borderId="46" xfId="2" applyFont="1" applyFill="1" applyBorder="1" applyAlignment="1">
      <alignment horizontal="center" vertical="center" wrapText="1"/>
    </xf>
    <xf numFmtId="0" fontId="48" fillId="5" borderId="49" xfId="2" applyFont="1" applyFill="1" applyBorder="1" applyAlignment="1">
      <alignment horizontal="center" vertical="center" wrapText="1"/>
    </xf>
    <xf numFmtId="0" fontId="49" fillId="0" borderId="3" xfId="2" applyFont="1" applyBorder="1" applyAlignment="1">
      <alignment horizontal="center" vertical="center" wrapText="1"/>
    </xf>
    <xf numFmtId="0" fontId="49" fillId="0" borderId="91" xfId="2" applyFont="1" applyBorder="1" applyAlignment="1">
      <alignment horizontal="center" vertical="center" wrapText="1"/>
    </xf>
    <xf numFmtId="10" fontId="0" fillId="0" borderId="116" xfId="0" applyNumberFormat="1" applyBorder="1" applyAlignment="1">
      <alignment horizontal="center" vertical="center"/>
    </xf>
    <xf numFmtId="0" fontId="0" fillId="0" borderId="116" xfId="0" applyBorder="1" applyAlignment="1">
      <alignment horizontal="center" vertical="center"/>
    </xf>
    <xf numFmtId="10" fontId="0" fillId="0" borderId="14" xfId="0" applyNumberFormat="1" applyBorder="1"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10" fontId="0" fillId="0" borderId="91" xfId="0" applyNumberFormat="1" applyBorder="1" applyAlignment="1">
      <alignment horizontal="center" vertical="center"/>
    </xf>
    <xf numFmtId="0" fontId="0" fillId="0" borderId="44" xfId="0" applyBorder="1" applyAlignment="1">
      <alignment horizontal="center" vertical="center"/>
    </xf>
    <xf numFmtId="0" fontId="48" fillId="0" borderId="13" xfId="2" applyFont="1" applyBorder="1" applyAlignment="1">
      <alignment horizontal="center" vertical="center" wrapText="1"/>
    </xf>
    <xf numFmtId="0" fontId="48" fillId="6" borderId="9" xfId="2" applyFont="1" applyFill="1" applyBorder="1" applyAlignment="1">
      <alignment horizontal="center" vertical="center" textRotation="90" wrapText="1"/>
    </xf>
    <xf numFmtId="0" fontId="48" fillId="6" borderId="10" xfId="2" applyFont="1" applyFill="1" applyBorder="1" applyAlignment="1">
      <alignment horizontal="center" vertical="center" textRotation="90" wrapText="1"/>
    </xf>
    <xf numFmtId="0" fontId="48" fillId="6" borderId="45" xfId="2" applyFont="1" applyFill="1" applyBorder="1" applyAlignment="1">
      <alignment horizontal="center" vertical="center" wrapText="1"/>
    </xf>
    <xf numFmtId="0" fontId="48" fillId="6" borderId="73" xfId="2" applyFont="1" applyFill="1" applyBorder="1" applyAlignment="1">
      <alignment horizontal="center" vertical="center" wrapText="1"/>
    </xf>
    <xf numFmtId="0" fontId="48" fillId="6" borderId="46" xfId="2" applyFont="1" applyFill="1" applyBorder="1" applyAlignment="1">
      <alignment horizontal="center" vertical="center" wrapText="1"/>
    </xf>
    <xf numFmtId="0" fontId="48" fillId="6" borderId="31" xfId="2" applyFont="1" applyFill="1" applyBorder="1" applyAlignment="1">
      <alignment horizontal="center" vertical="center" wrapText="1"/>
    </xf>
    <xf numFmtId="10" fontId="0" fillId="0" borderId="10" xfId="0" applyNumberFormat="1" applyBorder="1" applyAlignment="1">
      <alignment horizontal="center" vertical="center"/>
    </xf>
    <xf numFmtId="10" fontId="0" fillId="0" borderId="13" xfId="0" applyNumberFormat="1" applyBorder="1" applyAlignment="1">
      <alignment horizontal="center" vertical="center"/>
    </xf>
    <xf numFmtId="10" fontId="0" fillId="0" borderId="0" xfId="0" applyNumberFormat="1" applyBorder="1" applyAlignment="1">
      <alignment horizontal="center" vertical="center"/>
    </xf>
    <xf numFmtId="0" fontId="0" fillId="0" borderId="0" xfId="0" applyBorder="1" applyAlignment="1">
      <alignment horizontal="center" vertical="center"/>
    </xf>
    <xf numFmtId="0" fontId="48" fillId="3" borderId="34" xfId="2" applyFont="1" applyFill="1" applyBorder="1" applyAlignment="1">
      <alignment horizontal="center" vertical="center" textRotation="90" wrapText="1"/>
    </xf>
    <xf numFmtId="0" fontId="48" fillId="3" borderId="33" xfId="2" applyFont="1" applyFill="1" applyBorder="1" applyAlignment="1">
      <alignment horizontal="center" vertical="center" textRotation="90" wrapText="1"/>
    </xf>
    <xf numFmtId="0" fontId="48" fillId="3" borderId="36" xfId="2" applyFont="1" applyFill="1" applyBorder="1" applyAlignment="1">
      <alignment horizontal="center" vertical="center" textRotation="90" wrapText="1"/>
    </xf>
    <xf numFmtId="0" fontId="48" fillId="0" borderId="73" xfId="2" applyFont="1" applyBorder="1" applyAlignment="1">
      <alignment horizontal="center" vertical="center" wrapText="1"/>
    </xf>
    <xf numFmtId="0" fontId="48" fillId="0" borderId="69" xfId="2" applyFont="1" applyBorder="1" applyAlignment="1">
      <alignment horizontal="center" vertical="center" wrapText="1"/>
    </xf>
    <xf numFmtId="0" fontId="48" fillId="0" borderId="95" xfId="2" applyFont="1" applyBorder="1" applyAlignment="1">
      <alignment horizontal="center" vertical="center" wrapText="1"/>
    </xf>
    <xf numFmtId="0" fontId="48" fillId="6" borderId="110" xfId="2" applyFont="1" applyFill="1" applyBorder="1" applyAlignment="1">
      <alignment horizontal="center" vertical="center" wrapText="1"/>
    </xf>
    <xf numFmtId="0" fontId="48" fillId="6" borderId="95" xfId="2" applyFont="1" applyFill="1" applyBorder="1" applyAlignment="1">
      <alignment horizontal="center" vertical="center" wrapText="1"/>
    </xf>
    <xf numFmtId="0" fontId="48" fillId="6" borderId="138" xfId="2" applyFont="1" applyFill="1" applyBorder="1" applyAlignment="1">
      <alignment horizontal="center" vertical="center" wrapText="1"/>
    </xf>
    <xf numFmtId="0" fontId="48" fillId="6" borderId="192" xfId="2" applyFont="1" applyFill="1" applyBorder="1" applyAlignment="1">
      <alignment horizontal="center" vertical="center" wrapText="1"/>
    </xf>
    <xf numFmtId="0" fontId="48" fillId="6" borderId="193" xfId="2" applyFont="1" applyFill="1" applyBorder="1" applyAlignment="1">
      <alignment horizontal="center" vertical="center" wrapText="1"/>
    </xf>
    <xf numFmtId="0" fontId="48" fillId="6" borderId="195" xfId="2" applyFont="1" applyFill="1" applyBorder="1" applyAlignment="1">
      <alignment horizontal="center" vertical="center" wrapText="1"/>
    </xf>
    <xf numFmtId="0" fontId="48" fillId="6" borderId="34" xfId="2" applyFont="1" applyFill="1" applyBorder="1" applyAlignment="1">
      <alignment horizontal="center" vertical="center" textRotation="90" wrapText="1"/>
    </xf>
    <xf numFmtId="0" fontId="48" fillId="6" borderId="33" xfId="2" applyFont="1" applyFill="1" applyBorder="1" applyAlignment="1">
      <alignment horizontal="center" vertical="center" textRotation="90" wrapText="1"/>
    </xf>
    <xf numFmtId="0" fontId="48" fillId="6" borderId="76" xfId="2" applyFont="1" applyFill="1" applyBorder="1" applyAlignment="1">
      <alignment horizontal="center" vertical="center" wrapText="1"/>
    </xf>
    <xf numFmtId="0" fontId="48" fillId="6" borderId="78" xfId="2" applyFont="1" applyFill="1" applyBorder="1" applyAlignment="1">
      <alignment horizontal="center" vertical="center" wrapText="1"/>
    </xf>
    <xf numFmtId="0" fontId="48" fillId="6" borderId="125" xfId="2" applyFont="1" applyFill="1" applyBorder="1" applyAlignment="1">
      <alignment horizontal="center" vertical="center" wrapText="1"/>
    </xf>
    <xf numFmtId="0" fontId="48" fillId="6" borderId="142" xfId="2" applyFont="1" applyFill="1" applyBorder="1" applyAlignment="1">
      <alignment horizontal="center" vertical="center" wrapText="1"/>
    </xf>
    <xf numFmtId="0" fontId="48" fillId="6" borderId="148" xfId="2" applyFont="1" applyFill="1" applyBorder="1" applyAlignment="1">
      <alignment horizontal="center" vertical="center" wrapText="1"/>
    </xf>
    <xf numFmtId="0" fontId="48" fillId="6" borderId="158" xfId="2" applyFont="1" applyFill="1" applyBorder="1" applyAlignment="1">
      <alignment horizontal="center" vertical="center" wrapText="1"/>
    </xf>
    <xf numFmtId="0" fontId="50" fillId="0" borderId="144" xfId="2" applyFont="1" applyBorder="1" applyAlignment="1">
      <alignment horizontal="center" vertical="center" wrapText="1"/>
    </xf>
    <xf numFmtId="0" fontId="50" fillId="0" borderId="41" xfId="2" applyFont="1" applyBorder="1" applyAlignment="1">
      <alignment horizontal="center" vertical="center" wrapText="1"/>
    </xf>
    <xf numFmtId="0" fontId="48" fillId="0" borderId="34" xfId="2" applyFont="1" applyBorder="1" applyAlignment="1">
      <alignment horizontal="center" vertical="center" wrapText="1"/>
    </xf>
    <xf numFmtId="0" fontId="48" fillId="0" borderId="33" xfId="2" applyFont="1" applyBorder="1" applyAlignment="1">
      <alignment horizontal="center" vertical="center" wrapText="1"/>
    </xf>
    <xf numFmtId="0" fontId="48" fillId="0" borderId="29" xfId="2" applyFont="1" applyBorder="1" applyAlignment="1">
      <alignment horizontal="center" vertical="center" wrapText="1"/>
    </xf>
    <xf numFmtId="0" fontId="62" fillId="0" borderId="211" xfId="0" applyFont="1" applyBorder="1" applyAlignment="1">
      <alignment horizontal="center" vertical="center" wrapText="1"/>
    </xf>
    <xf numFmtId="0" fontId="62" fillId="0" borderId="173"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205" xfId="0" applyFont="1" applyBorder="1" applyAlignment="1">
      <alignment horizontal="center" vertical="center"/>
    </xf>
    <xf numFmtId="0" fontId="62" fillId="0" borderId="206" xfId="0" applyFont="1" applyBorder="1" applyAlignment="1">
      <alignment horizontal="center" vertical="center"/>
    </xf>
    <xf numFmtId="0" fontId="54" fillId="26" borderId="202" xfId="0" applyFont="1" applyFill="1" applyBorder="1" applyAlignment="1">
      <alignment horizontal="center" vertical="center"/>
    </xf>
    <xf numFmtId="0" fontId="37" fillId="24" borderId="21" xfId="0" applyFont="1" applyFill="1" applyBorder="1" applyAlignment="1">
      <alignment horizontal="center" vertical="center"/>
    </xf>
    <xf numFmtId="0" fontId="37" fillId="24" borderId="38" xfId="0" applyFont="1" applyFill="1" applyBorder="1" applyAlignment="1">
      <alignment horizontal="center" vertical="center"/>
    </xf>
    <xf numFmtId="0" fontId="37" fillId="24" borderId="29" xfId="0" applyFont="1" applyFill="1" applyBorder="1" applyAlignment="1">
      <alignment horizontal="center" vertical="center"/>
    </xf>
    <xf numFmtId="0" fontId="48" fillId="5" borderId="201" xfId="2" applyFont="1" applyFill="1" applyBorder="1" applyAlignment="1">
      <alignment horizontal="center" vertical="center" wrapText="1"/>
    </xf>
    <xf numFmtId="0" fontId="48" fillId="5" borderId="31" xfId="2" applyFont="1" applyFill="1" applyBorder="1" applyAlignment="1">
      <alignment horizontal="center" vertical="center" wrapText="1"/>
    </xf>
    <xf numFmtId="0" fontId="48" fillId="5" borderId="32" xfId="2" applyFont="1" applyFill="1" applyBorder="1" applyAlignment="1">
      <alignment horizontal="center" vertical="center" wrapText="1"/>
    </xf>
    <xf numFmtId="0" fontId="20" fillId="0" borderId="130" xfId="2" applyFont="1" applyFill="1" applyBorder="1" applyAlignment="1" applyProtection="1">
      <alignment horizontal="justify" vertical="top" wrapText="1"/>
    </xf>
  </cellXfs>
  <cellStyles count="4">
    <cellStyle name="Hipervínculo" xfId="1" builtinId="8"/>
    <cellStyle name="Normal" xfId="0" builtinId="0"/>
    <cellStyle name="Normal 2" xfId="2"/>
    <cellStyle name="Porcentaje" xfId="3" builtinId="5"/>
  </cellStyles>
  <dxfs count="89">
    <dxf>
      <font>
        <b val="0"/>
        <i val="0"/>
        <strike val="0"/>
        <condense val="0"/>
        <extend val="0"/>
        <outline val="0"/>
        <shadow val="0"/>
        <u val="none"/>
        <vertAlign val="baseline"/>
        <sz val="10"/>
        <color theme="1"/>
        <name val="Arial"/>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numFmt numFmtId="14" formatCode="0.00%"/>
      <alignment horizontal="center" vertical="center"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dxf>
    <dxf>
      <font>
        <b/>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s>
  <tableStyles count="0" defaultTableStyle="TableStyleMedium2" defaultPivotStyle="PivotStyleLight16"/>
  <colors>
    <mruColors>
      <color rgb="FFFF99FF"/>
      <color rgb="FFF9B3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38100</xdr:rowOff>
    </xdr:from>
    <xdr:to>
      <xdr:col>1</xdr:col>
      <xdr:colOff>438150</xdr:colOff>
      <xdr:row>0</xdr:row>
      <xdr:rowOff>577746</xdr:rowOff>
    </xdr:to>
    <xdr:pic>
      <xdr:nvPicPr>
        <xdr:cNvPr id="2" name="4 Imagen" descr="Logo FUGA ALCALDIA-02.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38100"/>
          <a:ext cx="1200150" cy="53964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76200</xdr:rowOff>
    </xdr:from>
    <xdr:to>
      <xdr:col>2</xdr:col>
      <xdr:colOff>495300</xdr:colOff>
      <xdr:row>2</xdr:row>
      <xdr:rowOff>1172</xdr:rowOff>
    </xdr:to>
    <xdr:pic>
      <xdr:nvPicPr>
        <xdr:cNvPr id="2" name="Picture 2">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 y="76200"/>
          <a:ext cx="1514475" cy="10477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Users\jorozco\Desktop\JPOL\EsquemadePublicaciones\Anexo%20SeguimLey%201712+Dec%20+%20Res%2018.03.2015%20%20may14%202019%20O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íz de Cumplimiento Ley 1712"/>
      <sheetName val="Responsables"/>
      <sheetName val="Matriz de Cumplimiento V.4  (2"/>
      <sheetName val="filtro"/>
      <sheetName val="TABLA"/>
      <sheetName val="EVIDENCIA"/>
      <sheetName val="listaa"/>
    </sheetNames>
    <sheetDataSet>
      <sheetData sheetId="0" refreshError="1"/>
      <sheetData sheetId="1" refreshError="1"/>
      <sheetData sheetId="2" refreshError="1"/>
      <sheetData sheetId="3">
        <row r="19">
          <cell r="O19">
            <v>1</v>
          </cell>
        </row>
        <row r="76">
          <cell r="O76">
            <v>0.7</v>
          </cell>
        </row>
        <row r="81">
          <cell r="O81">
            <v>1</v>
          </cell>
        </row>
        <row r="133">
          <cell r="O133">
            <v>0.7</v>
          </cell>
        </row>
      </sheetData>
      <sheetData sheetId="4" refreshError="1"/>
      <sheetData sheetId="5" refreshError="1"/>
      <sheetData sheetId="6" refreshError="1"/>
    </sheetDataSet>
  </externalBook>
</externalLink>
</file>

<file path=xl/tables/table1.xml><?xml version="1.0" encoding="utf-8"?>
<table xmlns="http://schemas.openxmlformats.org/spreadsheetml/2006/main" id="1" name="Tabla1" displayName="Tabla1" ref="A1:D12" totalsRowShown="0" headerRowDxfId="6" dataDxfId="5" tableBorderDxfId="4" dataCellStyle="Porcentaje">
  <autoFilter ref="A1:D12"/>
  <tableColumns count="4">
    <tableColumn id="1" name="CATEGORÍA" dataDxfId="3"/>
    <tableColumn id="2" name="% DE CUMPLIMIENTO  _x000a_III CUATRIMESTRE" dataDxfId="2" dataCellStyle="Porcentaje"/>
    <tableColumn id="3" name="% DE CUMPLIMIENTO  _x000a_II CUATRIMESTRE" dataDxfId="1" dataCellStyle="Porcentaje"/>
    <tableColumn id="4" name="% DE CUMPLIMIENTO  _x000a_I CUATRIMESTRE" dataDxfId="0" dataCellStyle="Porcentaje"/>
  </tableColumns>
  <tableStyleInfo name="TableStyleLight17"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uga.gov.co/"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fuga.gov.co/"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6" Type="http://schemas.openxmlformats.org/officeDocument/2006/relationships/hyperlink" Target="https://www.fuga.gov.co/transparencia/directorio" TargetMode="External"/><Relationship Id="rId21" Type="http://schemas.openxmlformats.org/officeDocument/2006/relationships/hyperlink" Target="https://www.fuga.gov.co/transparencia/organigrama" TargetMode="External"/><Relationship Id="rId42" Type="http://schemas.openxmlformats.org/officeDocument/2006/relationships/hyperlink" Target="https://www.fuga.gov.co/transparencia/ubicacion-sedes-dependencias" TargetMode="External"/><Relationship Id="rId47" Type="http://schemas.openxmlformats.org/officeDocument/2006/relationships/hyperlink" Target="https://www.fuga.gov.co/manuales" TargetMode="External"/><Relationship Id="rId63" Type="http://schemas.openxmlformats.org/officeDocument/2006/relationships/hyperlink" Target="https://fuga.gov.co/transparencia/entidades-control" TargetMode="External"/><Relationship Id="rId68" Type="http://schemas.openxmlformats.org/officeDocument/2006/relationships/hyperlink" Target="https://www.fuga.gov.co/transparencia/reglamentacion-uso-espacios" TargetMode="External"/><Relationship Id="rId84" Type="http://schemas.openxmlformats.org/officeDocument/2006/relationships/hyperlink" Target="https://www.fuga.gov.co/transparencia/costos-reproduccion" TargetMode="External"/><Relationship Id="rId89" Type="http://schemas.openxmlformats.org/officeDocument/2006/relationships/hyperlink" Target="https://www.fuga.gov.co/transparencia/registro-publicaciones" TargetMode="External"/><Relationship Id="rId16" Type="http://schemas.openxmlformats.org/officeDocument/2006/relationships/hyperlink" Target="https://www.fuga.gov.co/noticias" TargetMode="External"/><Relationship Id="rId107" Type="http://schemas.openxmlformats.org/officeDocument/2006/relationships/vmlDrawing" Target="../drawings/vmlDrawing1.vml"/><Relationship Id="rId11" Type="http://schemas.openxmlformats.org/officeDocument/2006/relationships/hyperlink" Target="https://www.fuga.gov.co/datos-abiertos-fuga" TargetMode="External"/><Relationship Id="rId32" Type="http://schemas.openxmlformats.org/officeDocument/2006/relationships/hyperlink" Target="https://www.fuga.gov.co/transparencia/ofertas-de-empleo" TargetMode="External"/><Relationship Id="rId37" Type="http://schemas.openxmlformats.org/officeDocument/2006/relationships/hyperlink" Target="https://www.fuga.gov.co/transparencia/informes-financieros" TargetMode="External"/><Relationship Id="rId53" Type="http://schemas.openxmlformats.org/officeDocument/2006/relationships/hyperlink" Target="https://www.fuga.gov.co/transparencia/plan-accion-institucional-plan-desarrollo" TargetMode="External"/><Relationship Id="rId58" Type="http://schemas.openxmlformats.org/officeDocument/2006/relationships/hyperlink" Target="https://www.fuga.gov.co/transparencia/plan-accion-institucional-plan-desarrollo" TargetMode="External"/><Relationship Id="rId74" Type="http://schemas.openxmlformats.org/officeDocument/2006/relationships/hyperlink" Target="https://www.datos.gov.co/browse?q=fundacion%20gilberto%20alzate%20avenda%C3%B1o&amp;sortBy=relevance" TargetMode="External"/><Relationship Id="rId79" Type="http://schemas.openxmlformats.org/officeDocument/2006/relationships/hyperlink" Target="https://www.fuga.gov.co/transparencia/esquema-publicacion-informacion" TargetMode="External"/><Relationship Id="rId102" Type="http://schemas.openxmlformats.org/officeDocument/2006/relationships/hyperlink" Target="https://fuga.gov.co/informes-de-gestion-2021" TargetMode="External"/><Relationship Id="rId5" Type="http://schemas.openxmlformats.org/officeDocument/2006/relationships/hyperlink" Target="https://www.fuga.gov.co/transparencia/ubicacion-sedes-dependencias" TargetMode="External"/><Relationship Id="rId90" Type="http://schemas.openxmlformats.org/officeDocument/2006/relationships/hyperlink" Target="https://www.fuga.gov.co/transparencia/activos-informacion" TargetMode="External"/><Relationship Id="rId95" Type="http://schemas.openxmlformats.org/officeDocument/2006/relationships/hyperlink" Target="https://fuga.gov.co/transparencia/informes-sobre-demandas" TargetMode="External"/><Relationship Id="rId22" Type="http://schemas.openxmlformats.org/officeDocument/2006/relationships/hyperlink" Target="https://www.fuga.gov.co/transparencia/organigrama" TargetMode="External"/><Relationship Id="rId27" Type="http://schemas.openxmlformats.org/officeDocument/2006/relationships/hyperlink" Target="https://www.fuga.gov.co/transparencia/directorio" TargetMode="External"/><Relationship Id="rId43" Type="http://schemas.openxmlformats.org/officeDocument/2006/relationships/hyperlink" Target="https://www.fuga.gov.co/clubes-y-talleres/fugarte" TargetMode="External"/><Relationship Id="rId48" Type="http://schemas.openxmlformats.org/officeDocument/2006/relationships/hyperlink" Target="https://www.fuga.gov.co/planes-estrategicos-sectoriales-e-institucionales" TargetMode="External"/><Relationship Id="rId64" Type="http://schemas.openxmlformats.org/officeDocument/2006/relationships/hyperlink" Target="https://www.fuga.gov.co/transparencia/entidades-control" TargetMode="External"/><Relationship Id="rId69" Type="http://schemas.openxmlformats.org/officeDocument/2006/relationships/hyperlink" Target="https://www.fuga.gov.co/transparencia/reglamentacion-uso-espacios" TargetMode="External"/><Relationship Id="rId80" Type="http://schemas.openxmlformats.org/officeDocument/2006/relationships/hyperlink" Target="https://www.fuga.gov.co/transparencia/esquema-publicacion-informacion" TargetMode="External"/><Relationship Id="rId85" Type="http://schemas.openxmlformats.org/officeDocument/2006/relationships/hyperlink" Target="https://www.fuga.gov.co/transparencia/atencion-defensor-ciudadano" TargetMode="External"/><Relationship Id="rId12" Type="http://schemas.openxmlformats.org/officeDocument/2006/relationships/hyperlink" Target="https://www.fuga.gov.co/datos-abiertos-fuga" TargetMode="External"/><Relationship Id="rId17" Type="http://schemas.openxmlformats.org/officeDocument/2006/relationships/hyperlink" Target="https://www.fuga.gov.co/agenda-cultural" TargetMode="External"/><Relationship Id="rId33" Type="http://schemas.openxmlformats.org/officeDocument/2006/relationships/hyperlink" Target="https://www.fuga.gov.co/transparencia/presupuesto-general-vigencias" TargetMode="External"/><Relationship Id="rId38" Type="http://schemas.openxmlformats.org/officeDocument/2006/relationships/hyperlink" Target="https://www.fuga.gov.co/transparencia/glosario-fuga" TargetMode="External"/><Relationship Id="rId59" Type="http://schemas.openxmlformats.org/officeDocument/2006/relationships/hyperlink" Target="https://www.fuga.gov.co/transparencia/participacion-en-la-formulacion-de-politicas" TargetMode="External"/><Relationship Id="rId103" Type="http://schemas.openxmlformats.org/officeDocument/2006/relationships/hyperlink" Target="https://fuga.gov.co/informes-de-gestion-2021" TargetMode="External"/><Relationship Id="rId108" Type="http://schemas.openxmlformats.org/officeDocument/2006/relationships/vmlDrawing" Target="../drawings/vmlDrawing2.vml"/><Relationship Id="rId54" Type="http://schemas.openxmlformats.org/officeDocument/2006/relationships/hyperlink" Target="https://www.fuga.gov.co/transparencia/plan-accion-institucional-plan-desarrollo" TargetMode="External"/><Relationship Id="rId70" Type="http://schemas.openxmlformats.org/officeDocument/2006/relationships/hyperlink" Target="https://www.fuga.gov.co/transparencia/reglamentacion-uso-espacios" TargetMode="External"/><Relationship Id="rId75" Type="http://schemas.openxmlformats.org/officeDocument/2006/relationships/hyperlink" Target="https://www.fuga.gov.co/transparencia/indice-informacion-clasificada-reservada" TargetMode="External"/><Relationship Id="rId91" Type="http://schemas.openxmlformats.org/officeDocument/2006/relationships/hyperlink" Target="https://www.fuga.gov.co/transparencia/participacion-en-la-formulacion-de-politicas" TargetMode="External"/><Relationship Id="rId96" Type="http://schemas.openxmlformats.org/officeDocument/2006/relationships/hyperlink" Target="https://www.fuga.gov.co/transparencia/directorio" TargetMode="External"/><Relationship Id="rId1" Type="http://schemas.openxmlformats.org/officeDocument/2006/relationships/hyperlink" Target="https://www.fuga.gov.co/transparencia/atencion-defensor-ciudadano" TargetMode="External"/><Relationship Id="rId6" Type="http://schemas.openxmlformats.org/officeDocument/2006/relationships/hyperlink" Target="https://www.fuga.gov.co/transparencia" TargetMode="External"/><Relationship Id="rId15" Type="http://schemas.openxmlformats.org/officeDocument/2006/relationships/hyperlink" Target="https://www.fuga.gov.co/transparencia/faqs" TargetMode="External"/><Relationship Id="rId23" Type="http://schemas.openxmlformats.org/officeDocument/2006/relationships/hyperlink" Target="https://www.fuga.gov.co/transparencia/directorio" TargetMode="External"/><Relationship Id="rId28" Type="http://schemas.openxmlformats.org/officeDocument/2006/relationships/hyperlink" Target="https://www.fuga.gov.co/transparencia/directorio" TargetMode="External"/><Relationship Id="rId36" Type="http://schemas.openxmlformats.org/officeDocument/2006/relationships/hyperlink" Target="https://www.fuga.gov.co/transparencia/informes-presupuestales" TargetMode="External"/><Relationship Id="rId49" Type="http://schemas.openxmlformats.org/officeDocument/2006/relationships/hyperlink" Target="https://www.fuga.gov.co/transparencia/plan-anticorrupcion" TargetMode="External"/><Relationship Id="rId57" Type="http://schemas.openxmlformats.org/officeDocument/2006/relationships/hyperlink" Target="https://www.fuga.gov.co/transparencia/plan-accion-institucional-plan-desarrollo" TargetMode="External"/><Relationship Id="rId106" Type="http://schemas.openxmlformats.org/officeDocument/2006/relationships/drawing" Target="../drawings/drawing2.xml"/><Relationship Id="rId10" Type="http://schemas.openxmlformats.org/officeDocument/2006/relationships/hyperlink" Target="https://www.fuga.gov.co/transparencia/politicas-seguridad" TargetMode="External"/><Relationship Id="rId31" Type="http://schemas.openxmlformats.org/officeDocument/2006/relationships/hyperlink" Target="https://www.fuga.gov.co/transparencia/directorio-agremiaciones-asociaciones-y-otros" TargetMode="External"/><Relationship Id="rId44" Type="http://schemas.openxmlformats.org/officeDocument/2006/relationships/hyperlink" Target="https://www.fuga.gov.co/transparencia/ubicacion-sedes-dependencias" TargetMode="External"/><Relationship Id="rId52" Type="http://schemas.openxmlformats.org/officeDocument/2006/relationships/hyperlink" Target="https://www.fuga.gov.co/transparencia/plan-accion-institucional-plan-desarrollo" TargetMode="External"/><Relationship Id="rId60" Type="http://schemas.openxmlformats.org/officeDocument/2006/relationships/hyperlink" Target="https://www.fuga.gov.co/transparencia/informes-de-empalme" TargetMode="External"/><Relationship Id="rId65" Type="http://schemas.openxmlformats.org/officeDocument/2006/relationships/hyperlink" Target="https://www.fuga.gov.co/transparencia/entidades-control" TargetMode="External"/><Relationship Id="rId73" Type="http://schemas.openxmlformats.org/officeDocument/2006/relationships/hyperlink" Target="https://www.datos.gov.co/browse?q=fundacion%20gilberto%20alzate%20avenda%C3%B1o&amp;sortBy=relevance" TargetMode="External"/><Relationship Id="rId78" Type="http://schemas.openxmlformats.org/officeDocument/2006/relationships/hyperlink" Target="https://www.fuga.gov.co/transparencia/indice-informacion-clasificada-reservada" TargetMode="External"/><Relationship Id="rId81" Type="http://schemas.openxmlformats.org/officeDocument/2006/relationships/hyperlink" Target="https://www.fuga.gov.co/transparencia/manual-institucional-gestion-documental" TargetMode="External"/><Relationship Id="rId86" Type="http://schemas.openxmlformats.org/officeDocument/2006/relationships/hyperlink" Target="https://www.fuga.gov.co/transparencia/estadisticas-pqrs" TargetMode="External"/><Relationship Id="rId94" Type="http://schemas.openxmlformats.org/officeDocument/2006/relationships/hyperlink" Target="https://fuga.gov.co/transparencia/informes-sobre-demandas" TargetMode="External"/><Relationship Id="rId99" Type="http://schemas.openxmlformats.org/officeDocument/2006/relationships/hyperlink" Target="https://fuga.gov.co/informes-de-gestion-2021" TargetMode="External"/><Relationship Id="rId101" Type="http://schemas.openxmlformats.org/officeDocument/2006/relationships/hyperlink" Target="https://fuga.gov.co/informes-de-gestion-2021" TargetMode="External"/><Relationship Id="rId4" Type="http://schemas.openxmlformats.org/officeDocument/2006/relationships/hyperlink" Target="https://www.fuga.gov.co/transparencia/ubicacion-sedes-dependencias" TargetMode="External"/><Relationship Id="rId9" Type="http://schemas.openxmlformats.org/officeDocument/2006/relationships/hyperlink" Target="https://www.fuga.gov.co/transparencia" TargetMode="External"/><Relationship Id="rId13" Type="http://schemas.openxmlformats.org/officeDocument/2006/relationships/hyperlink" Target="https://www.fuga.gov.co/transparencia/publicaciones-fuga" TargetMode="External"/><Relationship Id="rId18" Type="http://schemas.openxmlformats.org/officeDocument/2006/relationships/hyperlink" Target="https://www.fuga.gov.co/transparencia/acerca-de-la-fundacion" TargetMode="External"/><Relationship Id="rId39" Type="http://schemas.openxmlformats.org/officeDocument/2006/relationships/hyperlink" Target="https://www.fuga.gov.co/transparencia/atencion-defensor-ciudadano" TargetMode="External"/><Relationship Id="rId109" Type="http://schemas.openxmlformats.org/officeDocument/2006/relationships/comments" Target="../comments1.xml"/><Relationship Id="rId34" Type="http://schemas.openxmlformats.org/officeDocument/2006/relationships/hyperlink" Target="https://www.fuga.gov.co/transparencia/informes-presupuestales" TargetMode="External"/><Relationship Id="rId50" Type="http://schemas.openxmlformats.org/officeDocument/2006/relationships/hyperlink" Target="https://www.fuga.gov.co/transparencia/plan-anticorrupcion" TargetMode="External"/><Relationship Id="rId55" Type="http://schemas.openxmlformats.org/officeDocument/2006/relationships/hyperlink" Target="https://www.fuga.gov.co/transparencia/plan-accion-institucional-plan-desarrollo" TargetMode="External"/><Relationship Id="rId76" Type="http://schemas.openxmlformats.org/officeDocument/2006/relationships/hyperlink" Target="https://www.fuga.gov.co/transparencia/indice-informacion-clasificada-reservada" TargetMode="External"/><Relationship Id="rId97" Type="http://schemas.openxmlformats.org/officeDocument/2006/relationships/hyperlink" Target="https://www.fuga.gov.co/transparencia/directorio" TargetMode="External"/><Relationship Id="rId104" Type="http://schemas.openxmlformats.org/officeDocument/2006/relationships/hyperlink" Target="https://fuga.gov.co/transparencia/planes-mejoramiento" TargetMode="External"/><Relationship Id="rId7" Type="http://schemas.openxmlformats.org/officeDocument/2006/relationships/hyperlink" Target="https://www.fuga.gov.co/transparencia" TargetMode="External"/><Relationship Id="rId71" Type="http://schemas.openxmlformats.org/officeDocument/2006/relationships/hyperlink" Target="https://www.fuga.gov.co/transparencia/reglamentacion-uso-espacios" TargetMode="External"/><Relationship Id="rId92" Type="http://schemas.openxmlformats.org/officeDocument/2006/relationships/hyperlink" Target="https://fuga.gov.co/poblacion-vulnerable" TargetMode="External"/><Relationship Id="rId2" Type="http://schemas.openxmlformats.org/officeDocument/2006/relationships/hyperlink" Target="https://www.fuga.gov.co/transparencia/atencion-defensor-ciudadano" TargetMode="External"/><Relationship Id="rId29" Type="http://schemas.openxmlformats.org/officeDocument/2006/relationships/hyperlink" Target="https://www.fuga.gov.co/transparencia/directorio" TargetMode="External"/><Relationship Id="rId24" Type="http://schemas.openxmlformats.org/officeDocument/2006/relationships/hyperlink" Target="https://www.fuga.gov.co/transparencia/directorio" TargetMode="External"/><Relationship Id="rId40" Type="http://schemas.openxmlformats.org/officeDocument/2006/relationships/hyperlink" Target="https://www.fuga.gov.co/transparencia/atencion-defensor-ciudadano" TargetMode="External"/><Relationship Id="rId45" Type="http://schemas.openxmlformats.org/officeDocument/2006/relationships/hyperlink" Target="https://www.fuga.gov.co/transparencia/directorio" TargetMode="External"/><Relationship Id="rId66" Type="http://schemas.openxmlformats.org/officeDocument/2006/relationships/hyperlink" Target="https://www.fuga.gov.co/transparencia" TargetMode="External"/><Relationship Id="rId87" Type="http://schemas.openxmlformats.org/officeDocument/2006/relationships/hyperlink" Target="https://www.fuga.gov.co/transparencia/estadisticas-pqrs" TargetMode="External"/><Relationship Id="rId61" Type="http://schemas.openxmlformats.org/officeDocument/2006/relationships/hyperlink" Target="https://www.fuga.gov.co/transparencia/resoluciones-servicios-ciudadania" TargetMode="External"/><Relationship Id="rId82" Type="http://schemas.openxmlformats.org/officeDocument/2006/relationships/hyperlink" Target="https://fuga.gov.co/transparencia/tablas-retencion-documental" TargetMode="External"/><Relationship Id="rId19" Type="http://schemas.openxmlformats.org/officeDocument/2006/relationships/hyperlink" Target="https://www.fuga.gov.co/transparencia/politica-sig" TargetMode="External"/><Relationship Id="rId14" Type="http://schemas.openxmlformats.org/officeDocument/2006/relationships/hyperlink" Target="https://www.fuga.gov.co/convocatorias" TargetMode="External"/><Relationship Id="rId30" Type="http://schemas.openxmlformats.org/officeDocument/2006/relationships/hyperlink" Target="https://www.fuga.gov.co/transparencia/directorio-de-entidades" TargetMode="External"/><Relationship Id="rId35" Type="http://schemas.openxmlformats.org/officeDocument/2006/relationships/hyperlink" Target="https://www.fuga.gov.co/transparencia/informes-presupuestales" TargetMode="External"/><Relationship Id="rId56" Type="http://schemas.openxmlformats.org/officeDocument/2006/relationships/hyperlink" Target="https://www.fuga.gov.co/transparencia/plan-accion-institucional-plan-desarrollo" TargetMode="External"/><Relationship Id="rId77" Type="http://schemas.openxmlformats.org/officeDocument/2006/relationships/hyperlink" Target="https://www.datos.gov.co/browse?q=fundacion%20gilberto%20alzate%20avenda%C3%B1o&amp;sortBy=relevance" TargetMode="External"/><Relationship Id="rId100" Type="http://schemas.openxmlformats.org/officeDocument/2006/relationships/hyperlink" Target="https://fuga.gov.co/informes-de-gestion-2021" TargetMode="External"/><Relationship Id="rId105" Type="http://schemas.openxmlformats.org/officeDocument/2006/relationships/printerSettings" Target="../printerSettings/printerSettings6.bin"/><Relationship Id="rId8" Type="http://schemas.openxmlformats.org/officeDocument/2006/relationships/hyperlink" Target="https://www.fuga.gov.co/transparencia/atencion-defensor-ciudadano" TargetMode="External"/><Relationship Id="rId51" Type="http://schemas.openxmlformats.org/officeDocument/2006/relationships/hyperlink" Target="https://www.fuga.gov.co/transparencia/plan-anticorrupcion" TargetMode="External"/><Relationship Id="rId72" Type="http://schemas.openxmlformats.org/officeDocument/2006/relationships/hyperlink" Target="https://www.fuga.gov.co/transparencia/activos-informacion" TargetMode="External"/><Relationship Id="rId93" Type="http://schemas.openxmlformats.org/officeDocument/2006/relationships/hyperlink" Target="https://www.datos.gov.co/browse?q=fundacion%20gilberto%20alzate%20avenda%C3%B1o&amp;sortBy=relevance" TargetMode="External"/><Relationship Id="rId98" Type="http://schemas.openxmlformats.org/officeDocument/2006/relationships/hyperlink" Target="https://www.fuga.gov.co/transparencia/directorio" TargetMode="External"/><Relationship Id="rId3" Type="http://schemas.openxmlformats.org/officeDocument/2006/relationships/hyperlink" Target="https://www.fuga.gov.co/transparencia/formulario-de-contacto" TargetMode="External"/><Relationship Id="rId25" Type="http://schemas.openxmlformats.org/officeDocument/2006/relationships/hyperlink" Target="https://www.fuga.gov.co/transparencia/directorio" TargetMode="External"/><Relationship Id="rId46" Type="http://schemas.openxmlformats.org/officeDocument/2006/relationships/hyperlink" Target="https://www.fuga.gov.co/transparencia/politicas-lineamientos-y-manuales" TargetMode="External"/><Relationship Id="rId67" Type="http://schemas.openxmlformats.org/officeDocument/2006/relationships/hyperlink" Target="https://fuga.gov.co/categoria-subadministrativa/plan-de-adquisicion" TargetMode="External"/><Relationship Id="rId20" Type="http://schemas.openxmlformats.org/officeDocument/2006/relationships/hyperlink" Target="https://www.fuga.gov.co/transparencia/organigrama" TargetMode="External"/><Relationship Id="rId41" Type="http://schemas.openxmlformats.org/officeDocument/2006/relationships/hyperlink" Target="https://www.fuga.gov.co/transparencia" TargetMode="External"/><Relationship Id="rId62" Type="http://schemas.openxmlformats.org/officeDocument/2006/relationships/hyperlink" Target="https://www.fuga.gov.co/transparencia/informes-entes-control" TargetMode="External"/><Relationship Id="rId83" Type="http://schemas.openxmlformats.org/officeDocument/2006/relationships/hyperlink" Target="https://www.fuga.gov.co/transparencia/costos-reproduccion" TargetMode="External"/><Relationship Id="rId88" Type="http://schemas.openxmlformats.org/officeDocument/2006/relationships/hyperlink" Target="https://www.fuga.gov.co/transparencia/registro-publicacione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view="pageBreakPreview" topLeftCell="A94" zoomScale="85" zoomScaleSheetLayoutView="85" zoomScalePageLayoutView="90" workbookViewId="0">
      <selection activeCell="C22" sqref="C22"/>
    </sheetView>
  </sheetViews>
  <sheetFormatPr baseColWidth="10" defaultColWidth="11.42578125" defaultRowHeight="12.75" x14ac:dyDescent="0.2"/>
  <cols>
    <col min="1" max="1" width="12.85546875" style="1" customWidth="1"/>
    <col min="2" max="2" width="6.7109375" style="86" customWidth="1"/>
    <col min="3" max="3" width="35.7109375" style="87" customWidth="1"/>
    <col min="4" max="5" width="5.28515625" style="1" customWidth="1"/>
    <col min="6" max="6" width="6.5703125" style="1" customWidth="1"/>
    <col min="7" max="7" width="6.28515625" style="1" customWidth="1"/>
    <col min="8" max="8" width="44.7109375" style="1" customWidth="1"/>
    <col min="9" max="9" width="3.85546875" style="1" customWidth="1"/>
    <col min="10" max="10" width="4.140625" style="1" customWidth="1"/>
    <col min="11" max="11" width="11.42578125" style="148"/>
    <col min="12" max="16384" width="11.42578125" style="1"/>
  </cols>
  <sheetData>
    <row r="1" spans="1:11" ht="46.5" customHeight="1" x14ac:dyDescent="0.2">
      <c r="A1" s="799" t="s">
        <v>118</v>
      </c>
      <c r="B1" s="799"/>
      <c r="C1" s="799"/>
      <c r="D1" s="799"/>
      <c r="E1" s="799"/>
      <c r="F1" s="799"/>
      <c r="G1" s="799"/>
      <c r="H1" s="799"/>
    </row>
    <row r="2" spans="1:11" x14ac:dyDescent="0.2">
      <c r="A2" s="800" t="s">
        <v>117</v>
      </c>
      <c r="B2" s="800"/>
      <c r="C2" s="800"/>
      <c r="D2" s="800"/>
      <c r="E2" s="800"/>
      <c r="F2" s="800"/>
      <c r="G2" s="800"/>
      <c r="H2" s="800"/>
    </row>
    <row r="3" spans="1:11" ht="6.75" customHeight="1" x14ac:dyDescent="0.2">
      <c r="A3" s="2"/>
      <c r="B3" s="2"/>
      <c r="C3" s="2"/>
      <c r="D3" s="2"/>
      <c r="E3" s="2"/>
      <c r="F3" s="2"/>
      <c r="G3" s="2"/>
    </row>
    <row r="4" spans="1:11" ht="15.75" customHeight="1" thickBot="1" x14ac:dyDescent="0.25">
      <c r="A4" s="801" t="s">
        <v>86</v>
      </c>
      <c r="B4" s="801"/>
      <c r="C4" s="801"/>
      <c r="D4" s="801"/>
      <c r="E4" s="801"/>
      <c r="F4" s="801"/>
      <c r="G4" s="801"/>
      <c r="H4" s="801"/>
    </row>
    <row r="5" spans="1:11" ht="15" customHeight="1" x14ac:dyDescent="0.2">
      <c r="A5" s="803" t="s">
        <v>0</v>
      </c>
      <c r="B5" s="805" t="s">
        <v>1</v>
      </c>
      <c r="C5" s="797" t="s">
        <v>2</v>
      </c>
      <c r="D5" s="803" t="s">
        <v>3</v>
      </c>
      <c r="E5" s="808"/>
      <c r="F5" s="808"/>
      <c r="G5" s="809"/>
      <c r="H5" s="797" t="s">
        <v>116</v>
      </c>
      <c r="K5" s="785"/>
    </row>
    <row r="6" spans="1:11" ht="15" customHeight="1" thickBot="1" x14ac:dyDescent="0.25">
      <c r="A6" s="804"/>
      <c r="B6" s="806"/>
      <c r="C6" s="807"/>
      <c r="D6" s="3" t="s">
        <v>4</v>
      </c>
      <c r="E6" s="4" t="s">
        <v>5</v>
      </c>
      <c r="F6" s="5" t="s">
        <v>6</v>
      </c>
      <c r="G6" s="6" t="s">
        <v>28</v>
      </c>
      <c r="H6" s="798"/>
      <c r="K6" s="785"/>
    </row>
    <row r="7" spans="1:11" ht="200.25" customHeight="1" thickBot="1" x14ac:dyDescent="0.25">
      <c r="A7" s="802" t="s">
        <v>114</v>
      </c>
      <c r="B7" s="810" t="s">
        <v>7</v>
      </c>
      <c r="C7" s="7" t="s">
        <v>29</v>
      </c>
      <c r="D7" s="8" t="s">
        <v>119</v>
      </c>
      <c r="E7" s="9"/>
      <c r="F7" s="10"/>
      <c r="G7" s="11"/>
      <c r="H7" s="157" t="s">
        <v>127</v>
      </c>
      <c r="I7" s="128">
        <v>1</v>
      </c>
      <c r="J7" s="128">
        <v>1</v>
      </c>
      <c r="K7" s="149"/>
    </row>
    <row r="8" spans="1:11" ht="69" customHeight="1" thickBot="1" x14ac:dyDescent="0.25">
      <c r="A8" s="788"/>
      <c r="B8" s="811"/>
      <c r="C8" s="12" t="s">
        <v>30</v>
      </c>
      <c r="D8" s="13" t="s">
        <v>119</v>
      </c>
      <c r="E8" s="14"/>
      <c r="F8" s="15"/>
      <c r="G8" s="16"/>
      <c r="H8" s="157" t="s">
        <v>121</v>
      </c>
      <c r="I8" s="128">
        <v>2</v>
      </c>
      <c r="J8" s="128">
        <v>1</v>
      </c>
      <c r="K8" s="149" t="s">
        <v>547</v>
      </c>
    </row>
    <row r="9" spans="1:11" ht="99" customHeight="1" thickBot="1" x14ac:dyDescent="0.25">
      <c r="A9" s="788"/>
      <c r="B9" s="811"/>
      <c r="C9" s="12" t="s">
        <v>31</v>
      </c>
      <c r="D9" s="13"/>
      <c r="E9" s="14"/>
      <c r="F9" s="15" t="s">
        <v>119</v>
      </c>
      <c r="G9" s="16"/>
      <c r="H9" s="157" t="s">
        <v>122</v>
      </c>
      <c r="I9" s="128">
        <v>3</v>
      </c>
      <c r="J9" s="128">
        <v>0.5</v>
      </c>
      <c r="K9" s="149" t="s">
        <v>547</v>
      </c>
    </row>
    <row r="10" spans="1:11" ht="135" customHeight="1" thickBot="1" x14ac:dyDescent="0.25">
      <c r="A10" s="788"/>
      <c r="B10" s="811"/>
      <c r="C10" s="17" t="s">
        <v>32</v>
      </c>
      <c r="D10" s="13" t="s">
        <v>119</v>
      </c>
      <c r="E10" s="14"/>
      <c r="F10" s="15"/>
      <c r="G10" s="16"/>
      <c r="H10" s="157" t="s">
        <v>120</v>
      </c>
      <c r="I10" s="128">
        <v>4</v>
      </c>
      <c r="J10" s="128">
        <v>1</v>
      </c>
      <c r="K10" s="149"/>
    </row>
    <row r="11" spans="1:11" ht="77.25" thickBot="1" x14ac:dyDescent="0.25">
      <c r="A11" s="788"/>
      <c r="B11" s="812"/>
      <c r="C11" s="18" t="s">
        <v>87</v>
      </c>
      <c r="D11" s="19" t="s">
        <v>119</v>
      </c>
      <c r="E11" s="20"/>
      <c r="F11" s="21"/>
      <c r="G11" s="22"/>
      <c r="H11" s="157" t="s">
        <v>123</v>
      </c>
      <c r="I11" s="128">
        <v>5</v>
      </c>
      <c r="J11" s="128">
        <v>1</v>
      </c>
      <c r="K11" s="150" t="s">
        <v>547</v>
      </c>
    </row>
    <row r="12" spans="1:11" ht="99" customHeight="1" x14ac:dyDescent="0.2">
      <c r="A12" s="788"/>
      <c r="B12" s="802" t="s">
        <v>8</v>
      </c>
      <c r="C12" s="23" t="s">
        <v>55</v>
      </c>
      <c r="D12" s="8" t="s">
        <v>119</v>
      </c>
      <c r="E12" s="9"/>
      <c r="F12" s="10"/>
      <c r="G12" s="11"/>
      <c r="H12" s="157" t="s">
        <v>144</v>
      </c>
      <c r="I12" s="128">
        <v>6</v>
      </c>
      <c r="J12" s="128">
        <v>1</v>
      </c>
      <c r="K12" s="149"/>
    </row>
    <row r="13" spans="1:11" ht="60" customHeight="1" x14ac:dyDescent="0.2">
      <c r="A13" s="788"/>
      <c r="B13" s="788"/>
      <c r="C13" s="12" t="s">
        <v>33</v>
      </c>
      <c r="D13" s="13" t="s">
        <v>119</v>
      </c>
      <c r="E13" s="14"/>
      <c r="F13" s="15"/>
      <c r="G13" s="16"/>
      <c r="H13" s="160" t="s">
        <v>124</v>
      </c>
      <c r="I13" s="128">
        <v>7</v>
      </c>
      <c r="J13" s="128">
        <v>1</v>
      </c>
      <c r="K13" s="149"/>
    </row>
    <row r="14" spans="1:11" ht="63.75" customHeight="1" x14ac:dyDescent="0.2">
      <c r="A14" s="788"/>
      <c r="B14" s="788"/>
      <c r="C14" s="12" t="s">
        <v>159</v>
      </c>
      <c r="D14" s="13" t="s">
        <v>119</v>
      </c>
      <c r="E14" s="14"/>
      <c r="F14" s="15"/>
      <c r="G14" s="16"/>
      <c r="H14" s="786" t="s">
        <v>125</v>
      </c>
      <c r="I14" s="128">
        <v>8</v>
      </c>
      <c r="J14" s="128">
        <v>1</v>
      </c>
      <c r="K14" s="149"/>
    </row>
    <row r="15" spans="1:11" ht="15" customHeight="1" x14ac:dyDescent="0.2">
      <c r="A15" s="788"/>
      <c r="B15" s="788"/>
      <c r="C15" s="24" t="s">
        <v>56</v>
      </c>
      <c r="D15" s="13" t="s">
        <v>119</v>
      </c>
      <c r="E15" s="14"/>
      <c r="F15" s="15"/>
      <c r="G15" s="16"/>
      <c r="H15" s="787"/>
      <c r="I15" s="128">
        <v>9</v>
      </c>
      <c r="J15" s="128">
        <v>1</v>
      </c>
      <c r="K15" s="149"/>
    </row>
    <row r="16" spans="1:11" ht="15" customHeight="1" x14ac:dyDescent="0.2">
      <c r="A16" s="788"/>
      <c r="B16" s="788"/>
      <c r="C16" s="24" t="s">
        <v>57</v>
      </c>
      <c r="D16" s="13" t="s">
        <v>119</v>
      </c>
      <c r="E16" s="14"/>
      <c r="F16" s="15"/>
      <c r="G16" s="16"/>
      <c r="H16" s="787"/>
      <c r="I16" s="128">
        <v>10</v>
      </c>
      <c r="J16" s="128">
        <v>1</v>
      </c>
      <c r="K16" s="149"/>
    </row>
    <row r="17" spans="1:11" ht="15" customHeight="1" x14ac:dyDescent="0.2">
      <c r="A17" s="788"/>
      <c r="B17" s="788"/>
      <c r="C17" s="24" t="s">
        <v>58</v>
      </c>
      <c r="D17" s="13" t="s">
        <v>119</v>
      </c>
      <c r="E17" s="14"/>
      <c r="F17" s="15"/>
      <c r="G17" s="16"/>
      <c r="H17" s="787"/>
      <c r="I17" s="128">
        <v>11</v>
      </c>
      <c r="J17" s="128">
        <v>1</v>
      </c>
      <c r="K17" s="149"/>
    </row>
    <row r="18" spans="1:11" ht="15" customHeight="1" x14ac:dyDescent="0.2">
      <c r="A18" s="788"/>
      <c r="B18" s="788"/>
      <c r="C18" s="24" t="s">
        <v>59</v>
      </c>
      <c r="D18" s="13" t="s">
        <v>119</v>
      </c>
      <c r="E18" s="14"/>
      <c r="F18" s="15"/>
      <c r="G18" s="16"/>
      <c r="H18" s="787"/>
      <c r="I18" s="128">
        <v>12</v>
      </c>
      <c r="J18" s="128">
        <v>1</v>
      </c>
      <c r="K18" s="149"/>
    </row>
    <row r="19" spans="1:11" ht="191.25" customHeight="1" x14ac:dyDescent="0.2">
      <c r="A19" s="788" t="s">
        <v>156</v>
      </c>
      <c r="B19" s="788"/>
      <c r="C19" s="24" t="s">
        <v>60</v>
      </c>
      <c r="D19" s="13" t="s">
        <v>119</v>
      </c>
      <c r="E19" s="14"/>
      <c r="F19" s="15"/>
      <c r="G19" s="16"/>
      <c r="H19" s="161" t="s">
        <v>166</v>
      </c>
      <c r="I19" s="128">
        <v>13</v>
      </c>
      <c r="J19" s="128">
        <v>1</v>
      </c>
      <c r="K19" s="149"/>
    </row>
    <row r="20" spans="1:11" ht="45.75" customHeight="1" thickBot="1" x14ac:dyDescent="0.25">
      <c r="A20" s="788"/>
      <c r="B20" s="788"/>
      <c r="C20" s="24" t="s">
        <v>61</v>
      </c>
      <c r="D20" s="13" t="s">
        <v>119</v>
      </c>
      <c r="E20" s="14"/>
      <c r="F20" s="15"/>
      <c r="G20" s="16"/>
      <c r="H20" s="160" t="s">
        <v>126</v>
      </c>
      <c r="I20" s="128">
        <v>14</v>
      </c>
      <c r="J20" s="128">
        <v>1</v>
      </c>
      <c r="K20" s="149"/>
    </row>
    <row r="21" spans="1:11" ht="110.25" customHeight="1" thickBot="1" x14ac:dyDescent="0.25">
      <c r="A21" s="788"/>
      <c r="B21" s="789"/>
      <c r="C21" s="25" t="s">
        <v>62</v>
      </c>
      <c r="D21" s="26" t="s">
        <v>145</v>
      </c>
      <c r="E21" s="27"/>
      <c r="F21" s="28"/>
      <c r="G21" s="29"/>
      <c r="H21" s="157" t="s">
        <v>144</v>
      </c>
      <c r="I21" s="128">
        <v>15</v>
      </c>
      <c r="J21" s="128">
        <v>1</v>
      </c>
      <c r="K21" s="149"/>
    </row>
    <row r="22" spans="1:11" ht="184.5" customHeight="1" x14ac:dyDescent="0.2">
      <c r="A22" s="788"/>
      <c r="B22" s="802" t="s">
        <v>9</v>
      </c>
      <c r="C22" s="12" t="s">
        <v>34</v>
      </c>
      <c r="D22" s="8"/>
      <c r="E22" s="9"/>
      <c r="F22" s="10" t="s">
        <v>119</v>
      </c>
      <c r="G22" s="11"/>
      <c r="H22" s="156" t="s">
        <v>152</v>
      </c>
      <c r="I22" s="128">
        <v>16</v>
      </c>
      <c r="J22" s="128">
        <v>0.5</v>
      </c>
      <c r="K22" s="149"/>
    </row>
    <row r="23" spans="1:11" ht="93" customHeight="1" x14ac:dyDescent="0.2">
      <c r="A23" s="788"/>
      <c r="B23" s="788"/>
      <c r="C23" s="24" t="s">
        <v>63</v>
      </c>
      <c r="D23" s="13" t="s">
        <v>119</v>
      </c>
      <c r="E23" s="14"/>
      <c r="F23" s="15"/>
      <c r="G23" s="16"/>
      <c r="H23" s="156" t="s">
        <v>128</v>
      </c>
      <c r="I23" s="128">
        <v>17</v>
      </c>
      <c r="J23" s="128">
        <v>1</v>
      </c>
      <c r="K23" s="149"/>
    </row>
    <row r="24" spans="1:11" ht="15" customHeight="1" x14ac:dyDescent="0.2">
      <c r="A24" s="788"/>
      <c r="B24" s="788"/>
      <c r="C24" s="24" t="s">
        <v>64</v>
      </c>
      <c r="D24" s="13"/>
      <c r="E24" s="14" t="s">
        <v>119</v>
      </c>
      <c r="F24" s="15"/>
      <c r="G24" s="16"/>
      <c r="H24" s="156"/>
      <c r="I24" s="128">
        <v>18</v>
      </c>
      <c r="J24" s="128">
        <v>0</v>
      </c>
      <c r="K24" s="149"/>
    </row>
    <row r="25" spans="1:11" ht="15" customHeight="1" x14ac:dyDescent="0.2">
      <c r="A25" s="788"/>
      <c r="B25" s="788"/>
      <c r="C25" s="24" t="s">
        <v>65</v>
      </c>
      <c r="D25" s="13"/>
      <c r="E25" s="14" t="s">
        <v>119</v>
      </c>
      <c r="F25" s="15"/>
      <c r="G25" s="16"/>
      <c r="H25" s="156"/>
      <c r="I25" s="128">
        <v>19</v>
      </c>
      <c r="J25" s="128">
        <v>0</v>
      </c>
      <c r="K25" s="149"/>
    </row>
    <row r="26" spans="1:11" ht="15" customHeight="1" x14ac:dyDescent="0.2">
      <c r="A26" s="788"/>
      <c r="B26" s="788"/>
      <c r="C26" s="24" t="s">
        <v>66</v>
      </c>
      <c r="D26" s="13"/>
      <c r="E26" s="14" t="s">
        <v>119</v>
      </c>
      <c r="F26" s="15"/>
      <c r="G26" s="16"/>
      <c r="H26" s="156"/>
      <c r="I26" s="128">
        <v>20</v>
      </c>
      <c r="J26" s="128">
        <v>0</v>
      </c>
      <c r="K26" s="149"/>
    </row>
    <row r="27" spans="1:11" ht="81.75" customHeight="1" x14ac:dyDescent="0.2">
      <c r="A27" s="788"/>
      <c r="B27" s="788"/>
      <c r="C27" s="24" t="s">
        <v>67</v>
      </c>
      <c r="D27" s="13" t="s">
        <v>119</v>
      </c>
      <c r="E27" s="14"/>
      <c r="F27" s="15"/>
      <c r="G27" s="16"/>
      <c r="H27" s="156" t="s">
        <v>129</v>
      </c>
      <c r="I27" s="128">
        <v>21</v>
      </c>
      <c r="J27" s="128">
        <v>1</v>
      </c>
      <c r="K27" s="149"/>
    </row>
    <row r="28" spans="1:11" ht="88.5" customHeight="1" x14ac:dyDescent="0.2">
      <c r="A28" s="788"/>
      <c r="B28" s="788"/>
      <c r="C28" s="24" t="s">
        <v>68</v>
      </c>
      <c r="D28" s="13" t="s">
        <v>119</v>
      </c>
      <c r="E28" s="14"/>
      <c r="F28" s="15"/>
      <c r="G28" s="16"/>
      <c r="H28" s="156" t="s">
        <v>130</v>
      </c>
      <c r="I28" s="128">
        <v>22</v>
      </c>
      <c r="J28" s="128">
        <v>1</v>
      </c>
      <c r="K28" s="149"/>
    </row>
    <row r="29" spans="1:11" ht="68.25" customHeight="1" x14ac:dyDescent="0.2">
      <c r="A29" s="788" t="s">
        <v>157</v>
      </c>
      <c r="B29" s="788"/>
      <c r="C29" s="24" t="s">
        <v>69</v>
      </c>
      <c r="D29" s="13" t="s">
        <v>119</v>
      </c>
      <c r="E29" s="14"/>
      <c r="F29" s="15"/>
      <c r="G29" s="16"/>
      <c r="H29" s="156" t="s">
        <v>131</v>
      </c>
      <c r="I29" s="128">
        <v>23</v>
      </c>
      <c r="J29" s="128">
        <v>1</v>
      </c>
      <c r="K29" s="149"/>
    </row>
    <row r="30" spans="1:11" ht="26.25" thickBot="1" x14ac:dyDescent="0.25">
      <c r="A30" s="788"/>
      <c r="B30" s="789"/>
      <c r="C30" s="25" t="s">
        <v>70</v>
      </c>
      <c r="D30" s="30"/>
      <c r="E30" s="31" t="s">
        <v>119</v>
      </c>
      <c r="F30" s="32"/>
      <c r="G30" s="33"/>
      <c r="H30" s="156"/>
      <c r="I30" s="128">
        <v>24</v>
      </c>
      <c r="J30" s="128">
        <v>0</v>
      </c>
      <c r="K30" s="149"/>
    </row>
    <row r="31" spans="1:11" ht="41.25" customHeight="1" x14ac:dyDescent="0.2">
      <c r="A31" s="788"/>
      <c r="B31" s="813" t="s">
        <v>9</v>
      </c>
      <c r="C31" s="7" t="s">
        <v>35</v>
      </c>
      <c r="D31" s="8"/>
      <c r="E31" s="9"/>
      <c r="F31" s="10" t="s">
        <v>119</v>
      </c>
      <c r="G31" s="11"/>
      <c r="H31" s="157" t="s">
        <v>132</v>
      </c>
      <c r="I31" s="128">
        <v>25</v>
      </c>
      <c r="J31" s="128">
        <v>0.5</v>
      </c>
      <c r="K31" s="149"/>
    </row>
    <row r="32" spans="1:11" ht="96" customHeight="1" x14ac:dyDescent="0.2">
      <c r="A32" s="788"/>
      <c r="B32" s="814"/>
      <c r="C32" s="34" t="s">
        <v>63</v>
      </c>
      <c r="D32" s="13" t="s">
        <v>119</v>
      </c>
      <c r="E32" s="14"/>
      <c r="F32" s="15"/>
      <c r="G32" s="16"/>
      <c r="H32" s="156" t="s">
        <v>133</v>
      </c>
      <c r="I32" s="128">
        <v>26</v>
      </c>
      <c r="J32" s="128">
        <v>1</v>
      </c>
      <c r="K32" s="149"/>
    </row>
    <row r="33" spans="1:11" ht="15" customHeight="1" x14ac:dyDescent="0.2">
      <c r="A33" s="788"/>
      <c r="B33" s="814"/>
      <c r="C33" s="24" t="s">
        <v>64</v>
      </c>
      <c r="D33" s="13"/>
      <c r="E33" s="14" t="s">
        <v>119</v>
      </c>
      <c r="F33" s="15"/>
      <c r="G33" s="16"/>
      <c r="H33" s="162"/>
      <c r="I33" s="128">
        <v>27</v>
      </c>
      <c r="J33" s="128">
        <v>0</v>
      </c>
      <c r="K33" s="149"/>
    </row>
    <row r="34" spans="1:11" ht="15" customHeight="1" x14ac:dyDescent="0.2">
      <c r="A34" s="788"/>
      <c r="B34" s="814"/>
      <c r="C34" s="24" t="s">
        <v>65</v>
      </c>
      <c r="D34" s="13"/>
      <c r="E34" s="14" t="s">
        <v>119</v>
      </c>
      <c r="F34" s="15"/>
      <c r="G34" s="16"/>
      <c r="H34" s="162"/>
      <c r="I34" s="128">
        <v>28</v>
      </c>
      <c r="J34" s="128">
        <v>0</v>
      </c>
      <c r="K34" s="149"/>
    </row>
    <row r="35" spans="1:11" ht="15" customHeight="1" x14ac:dyDescent="0.2">
      <c r="A35" s="788"/>
      <c r="B35" s="814"/>
      <c r="C35" s="24" t="s">
        <v>66</v>
      </c>
      <c r="D35" s="13"/>
      <c r="E35" s="14" t="s">
        <v>119</v>
      </c>
      <c r="F35" s="15"/>
      <c r="G35" s="16"/>
      <c r="H35" s="162"/>
      <c r="I35" s="128">
        <v>29</v>
      </c>
      <c r="J35" s="128">
        <v>0</v>
      </c>
      <c r="K35" s="149"/>
    </row>
    <row r="36" spans="1:11" ht="15" customHeight="1" x14ac:dyDescent="0.2">
      <c r="A36" s="788"/>
      <c r="B36" s="814"/>
      <c r="C36" s="24" t="s">
        <v>71</v>
      </c>
      <c r="D36" s="13"/>
      <c r="E36" s="14" t="s">
        <v>119</v>
      </c>
      <c r="F36" s="15"/>
      <c r="G36" s="16"/>
      <c r="H36" s="162"/>
      <c r="I36" s="128">
        <v>30</v>
      </c>
      <c r="J36" s="128">
        <v>0</v>
      </c>
      <c r="K36" s="149"/>
    </row>
    <row r="37" spans="1:11" ht="15" customHeight="1" x14ac:dyDescent="0.2">
      <c r="A37" s="788"/>
      <c r="B37" s="814"/>
      <c r="C37" s="24" t="s">
        <v>68</v>
      </c>
      <c r="D37" s="13"/>
      <c r="E37" s="14" t="s">
        <v>119</v>
      </c>
      <c r="F37" s="15"/>
      <c r="G37" s="16"/>
      <c r="H37" s="162"/>
      <c r="I37" s="128">
        <v>31</v>
      </c>
      <c r="J37" s="128">
        <v>0</v>
      </c>
      <c r="K37" s="149"/>
    </row>
    <row r="38" spans="1:11" ht="15" customHeight="1" x14ac:dyDescent="0.2">
      <c r="A38" s="788"/>
      <c r="B38" s="814"/>
      <c r="C38" s="24" t="s">
        <v>69</v>
      </c>
      <c r="D38" s="13"/>
      <c r="E38" s="14" t="s">
        <v>119</v>
      </c>
      <c r="F38" s="15"/>
      <c r="G38" s="16"/>
      <c r="H38" s="162"/>
      <c r="I38" s="128">
        <v>32</v>
      </c>
      <c r="J38" s="128">
        <v>0</v>
      </c>
      <c r="K38" s="149"/>
    </row>
    <row r="39" spans="1:11" ht="93" customHeight="1" thickBot="1" x14ac:dyDescent="0.25">
      <c r="A39" s="788"/>
      <c r="B39" s="814"/>
      <c r="C39" s="35" t="s">
        <v>72</v>
      </c>
      <c r="D39" s="30" t="s">
        <v>119</v>
      </c>
      <c r="E39" s="31"/>
      <c r="F39" s="32"/>
      <c r="G39" s="33"/>
      <c r="H39" s="156" t="s">
        <v>134</v>
      </c>
      <c r="I39" s="128">
        <v>33</v>
      </c>
      <c r="J39" s="128">
        <v>1</v>
      </c>
      <c r="K39" s="149"/>
    </row>
    <row r="40" spans="1:11" ht="95.25" customHeight="1" x14ac:dyDescent="0.2">
      <c r="A40" s="788"/>
      <c r="B40" s="802" t="s">
        <v>14</v>
      </c>
      <c r="C40" s="7" t="s">
        <v>36</v>
      </c>
      <c r="D40" s="8" t="s">
        <v>119</v>
      </c>
      <c r="E40" s="9"/>
      <c r="F40" s="10"/>
      <c r="G40" s="11"/>
      <c r="H40" s="157" t="s">
        <v>167</v>
      </c>
      <c r="I40" s="128">
        <v>34</v>
      </c>
      <c r="J40" s="128">
        <v>1</v>
      </c>
      <c r="K40" s="149"/>
    </row>
    <row r="41" spans="1:11" ht="29.25" customHeight="1" thickBot="1" x14ac:dyDescent="0.25">
      <c r="A41" s="788"/>
      <c r="B41" s="789"/>
      <c r="C41" s="18" t="s">
        <v>37</v>
      </c>
      <c r="D41" s="26"/>
      <c r="E41" s="27" t="s">
        <v>119</v>
      </c>
      <c r="F41" s="28"/>
      <c r="G41" s="29"/>
      <c r="H41" s="163"/>
      <c r="I41" s="128">
        <v>35</v>
      </c>
      <c r="J41" s="128">
        <v>0</v>
      </c>
      <c r="K41" s="149"/>
    </row>
    <row r="42" spans="1:11" ht="66.75" customHeight="1" x14ac:dyDescent="0.2">
      <c r="A42" s="788"/>
      <c r="B42" s="788" t="s">
        <v>14</v>
      </c>
      <c r="C42" s="88" t="s">
        <v>38</v>
      </c>
      <c r="D42" s="89" t="s">
        <v>119</v>
      </c>
      <c r="E42" s="90"/>
      <c r="F42" s="91"/>
      <c r="G42" s="92"/>
      <c r="H42" s="156" t="s">
        <v>163</v>
      </c>
      <c r="I42" s="128">
        <v>36</v>
      </c>
      <c r="J42" s="128">
        <v>1</v>
      </c>
      <c r="K42" s="149"/>
    </row>
    <row r="43" spans="1:11" ht="25.5" x14ac:dyDescent="0.2">
      <c r="A43" s="788"/>
      <c r="B43" s="788"/>
      <c r="C43" s="17" t="s">
        <v>39</v>
      </c>
      <c r="D43" s="13"/>
      <c r="E43" s="14" t="s">
        <v>119</v>
      </c>
      <c r="F43" s="15"/>
      <c r="G43" s="16"/>
      <c r="H43" s="164"/>
      <c r="I43" s="128">
        <v>37</v>
      </c>
      <c r="J43" s="128">
        <v>0</v>
      </c>
      <c r="K43" s="149"/>
    </row>
    <row r="44" spans="1:11" ht="67.5" customHeight="1" thickBot="1" x14ac:dyDescent="0.25">
      <c r="A44" s="788"/>
      <c r="B44" s="789"/>
      <c r="C44" s="18" t="s">
        <v>40</v>
      </c>
      <c r="D44" s="26" t="s">
        <v>119</v>
      </c>
      <c r="E44" s="27"/>
      <c r="F44" s="28"/>
      <c r="G44" s="29"/>
      <c r="H44" s="156" t="s">
        <v>163</v>
      </c>
      <c r="I44" s="128">
        <v>38</v>
      </c>
      <c r="J44" s="128">
        <v>1</v>
      </c>
      <c r="K44" s="149"/>
    </row>
    <row r="45" spans="1:11" ht="66.75" customHeight="1" x14ac:dyDescent="0.2">
      <c r="A45" s="788" t="s">
        <v>158</v>
      </c>
      <c r="B45" s="795" t="s">
        <v>10</v>
      </c>
      <c r="C45" s="88" t="s">
        <v>42</v>
      </c>
      <c r="D45" s="89" t="s">
        <v>119</v>
      </c>
      <c r="E45" s="90"/>
      <c r="F45" s="91"/>
      <c r="G45" s="92"/>
      <c r="H45" s="107" t="s">
        <v>135</v>
      </c>
      <c r="I45" s="128">
        <v>39</v>
      </c>
      <c r="J45" s="128">
        <v>1</v>
      </c>
      <c r="K45" s="149"/>
    </row>
    <row r="46" spans="1:11" ht="181.5" customHeight="1" x14ac:dyDescent="0.2">
      <c r="A46" s="788"/>
      <c r="B46" s="793"/>
      <c r="C46" s="12" t="s">
        <v>88</v>
      </c>
      <c r="D46" s="13" t="s">
        <v>119</v>
      </c>
      <c r="E46" s="14"/>
      <c r="F46" s="15"/>
      <c r="G46" s="16"/>
      <c r="H46" s="107" t="s">
        <v>136</v>
      </c>
      <c r="I46" s="128">
        <v>40</v>
      </c>
      <c r="J46" s="128">
        <v>1</v>
      </c>
      <c r="K46" s="149"/>
    </row>
    <row r="47" spans="1:11" ht="15" customHeight="1" x14ac:dyDescent="0.2">
      <c r="A47" s="788"/>
      <c r="B47" s="793"/>
      <c r="C47" s="24" t="s">
        <v>73</v>
      </c>
      <c r="D47" s="13"/>
      <c r="E47" s="14" t="s">
        <v>119</v>
      </c>
      <c r="F47" s="15"/>
      <c r="G47" s="16"/>
      <c r="H47" s="96"/>
      <c r="I47" s="128">
        <v>41</v>
      </c>
      <c r="J47" s="128">
        <v>0</v>
      </c>
      <c r="K47" s="149"/>
    </row>
    <row r="48" spans="1:11" ht="211.5" customHeight="1" x14ac:dyDescent="0.2">
      <c r="A48" s="788"/>
      <c r="B48" s="793"/>
      <c r="C48" s="24" t="s">
        <v>74</v>
      </c>
      <c r="D48" s="13" t="s">
        <v>119</v>
      </c>
      <c r="E48" s="14"/>
      <c r="F48" s="15"/>
      <c r="G48" s="16"/>
      <c r="H48" s="107" t="s">
        <v>138</v>
      </c>
      <c r="I48" s="128">
        <v>42</v>
      </c>
      <c r="J48" s="128">
        <v>1</v>
      </c>
      <c r="K48" s="149"/>
    </row>
    <row r="49" spans="1:11" ht="208.5" customHeight="1" x14ac:dyDescent="0.2">
      <c r="A49" s="788"/>
      <c r="B49" s="793"/>
      <c r="C49" s="24" t="s">
        <v>75</v>
      </c>
      <c r="D49" s="13" t="s">
        <v>119</v>
      </c>
      <c r="E49" s="14"/>
      <c r="F49" s="15"/>
      <c r="G49" s="16"/>
      <c r="H49" s="107" t="s">
        <v>138</v>
      </c>
      <c r="I49" s="128">
        <v>43</v>
      </c>
      <c r="J49" s="128">
        <v>1</v>
      </c>
      <c r="K49" s="149"/>
    </row>
    <row r="50" spans="1:11" ht="101.25" customHeight="1" x14ac:dyDescent="0.2">
      <c r="A50" s="788"/>
      <c r="B50" s="793"/>
      <c r="C50" s="24" t="s">
        <v>76</v>
      </c>
      <c r="D50" s="13"/>
      <c r="E50" s="14"/>
      <c r="F50" s="15"/>
      <c r="G50" s="16" t="s">
        <v>119</v>
      </c>
      <c r="H50" s="96"/>
      <c r="I50" s="128">
        <v>44</v>
      </c>
      <c r="J50" s="129"/>
      <c r="K50" s="149"/>
    </row>
    <row r="51" spans="1:11" ht="206.25" customHeight="1" thickBot="1" x14ac:dyDescent="0.25">
      <c r="A51" s="788" t="s">
        <v>155</v>
      </c>
      <c r="B51" s="794"/>
      <c r="C51" s="35" t="s">
        <v>77</v>
      </c>
      <c r="D51" s="26" t="s">
        <v>119</v>
      </c>
      <c r="E51" s="27"/>
      <c r="F51" s="28"/>
      <c r="G51" s="29"/>
      <c r="H51" s="107" t="s">
        <v>138</v>
      </c>
      <c r="I51" s="128">
        <v>45</v>
      </c>
      <c r="J51" s="128">
        <v>1</v>
      </c>
      <c r="K51" s="149"/>
    </row>
    <row r="52" spans="1:11" ht="242.25" customHeight="1" thickBot="1" x14ac:dyDescent="0.25">
      <c r="A52" s="788"/>
      <c r="B52" s="36" t="s">
        <v>11</v>
      </c>
      <c r="C52" s="37" t="s">
        <v>41</v>
      </c>
      <c r="D52" s="108" t="s">
        <v>119</v>
      </c>
      <c r="E52" s="38"/>
      <c r="F52" s="38"/>
      <c r="G52" s="39"/>
      <c r="H52" s="107" t="s">
        <v>138</v>
      </c>
      <c r="I52" s="128">
        <v>46</v>
      </c>
      <c r="J52" s="128">
        <v>1</v>
      </c>
      <c r="K52" s="149"/>
    </row>
    <row r="53" spans="1:11" ht="121.5" customHeight="1" thickBot="1" x14ac:dyDescent="0.25">
      <c r="A53" s="789"/>
      <c r="B53" s="40" t="s">
        <v>12</v>
      </c>
      <c r="C53" s="41" t="s">
        <v>43</v>
      </c>
      <c r="D53" s="42" t="s">
        <v>119</v>
      </c>
      <c r="E53" s="43"/>
      <c r="F53" s="43"/>
      <c r="G53" s="44"/>
      <c r="H53" s="107" t="s">
        <v>137</v>
      </c>
      <c r="I53" s="128">
        <v>47</v>
      </c>
      <c r="J53" s="128">
        <v>1</v>
      </c>
      <c r="K53" s="149"/>
    </row>
    <row r="54" spans="1:11" ht="58.5" customHeight="1" x14ac:dyDescent="0.2">
      <c r="A54" s="790" t="s">
        <v>13</v>
      </c>
      <c r="B54" s="792" t="s">
        <v>7</v>
      </c>
      <c r="C54" s="7" t="s">
        <v>89</v>
      </c>
      <c r="D54" s="8" t="s">
        <v>119</v>
      </c>
      <c r="E54" s="9"/>
      <c r="F54" s="10"/>
      <c r="G54" s="11"/>
      <c r="H54" s="156" t="s">
        <v>139</v>
      </c>
      <c r="I54" s="128">
        <v>48</v>
      </c>
      <c r="J54" s="128">
        <v>1</v>
      </c>
      <c r="K54" s="149" t="s">
        <v>547</v>
      </c>
    </row>
    <row r="55" spans="1:11" ht="25.5" x14ac:dyDescent="0.2">
      <c r="A55" s="791"/>
      <c r="B55" s="793"/>
      <c r="C55" s="12" t="s">
        <v>78</v>
      </c>
      <c r="D55" s="13"/>
      <c r="E55" s="14" t="s">
        <v>119</v>
      </c>
      <c r="F55" s="15"/>
      <c r="G55" s="16"/>
      <c r="H55" s="93"/>
      <c r="I55" s="128">
        <v>49</v>
      </c>
      <c r="J55" s="128">
        <v>0</v>
      </c>
      <c r="K55" s="149"/>
    </row>
    <row r="56" spans="1:11" ht="81" customHeight="1" thickBot="1" x14ac:dyDescent="0.25">
      <c r="A56" s="791"/>
      <c r="B56" s="794"/>
      <c r="C56" s="151" t="s">
        <v>79</v>
      </c>
      <c r="D56" s="152" t="s">
        <v>119</v>
      </c>
      <c r="E56" s="153"/>
      <c r="F56" s="154"/>
      <c r="G56" s="155"/>
      <c r="H56" s="156" t="s">
        <v>140</v>
      </c>
      <c r="I56" s="128">
        <v>50</v>
      </c>
      <c r="J56" s="128">
        <v>1</v>
      </c>
      <c r="K56" s="150" t="s">
        <v>547</v>
      </c>
    </row>
    <row r="57" spans="1:11" ht="25.5" x14ac:dyDescent="0.2">
      <c r="A57" s="791"/>
      <c r="B57" s="792" t="s">
        <v>8</v>
      </c>
      <c r="C57" s="7" t="s">
        <v>115</v>
      </c>
      <c r="D57" s="8"/>
      <c r="E57" s="9"/>
      <c r="F57" s="10"/>
      <c r="G57" s="11" t="s">
        <v>119</v>
      </c>
      <c r="H57" s="790" t="s">
        <v>164</v>
      </c>
      <c r="I57" s="128">
        <v>51</v>
      </c>
      <c r="J57" s="129"/>
      <c r="K57" s="149"/>
    </row>
    <row r="58" spans="1:11" ht="15" customHeight="1" x14ac:dyDescent="0.2">
      <c r="A58" s="791"/>
      <c r="B58" s="793"/>
      <c r="C58" s="12" t="s">
        <v>44</v>
      </c>
      <c r="D58" s="13"/>
      <c r="E58" s="14"/>
      <c r="F58" s="15"/>
      <c r="G58" s="16" t="s">
        <v>119</v>
      </c>
      <c r="H58" s="791"/>
      <c r="I58" s="128">
        <v>52</v>
      </c>
      <c r="J58" s="129"/>
      <c r="K58" s="149"/>
    </row>
    <row r="59" spans="1:11" ht="15" customHeight="1" x14ac:dyDescent="0.2">
      <c r="A59" s="791"/>
      <c r="B59" s="793"/>
      <c r="C59" s="12" t="s">
        <v>45</v>
      </c>
      <c r="D59" s="13"/>
      <c r="E59" s="14"/>
      <c r="F59" s="15"/>
      <c r="G59" s="16" t="s">
        <v>119</v>
      </c>
      <c r="H59" s="791"/>
      <c r="I59" s="128">
        <v>53</v>
      </c>
      <c r="J59" s="129"/>
      <c r="K59" s="149"/>
    </row>
    <row r="60" spans="1:11" ht="15" customHeight="1" x14ac:dyDescent="0.2">
      <c r="A60" s="791"/>
      <c r="B60" s="793"/>
      <c r="C60" s="17" t="s">
        <v>46</v>
      </c>
      <c r="D60" s="13"/>
      <c r="E60" s="14"/>
      <c r="F60" s="15"/>
      <c r="G60" s="16" t="s">
        <v>119</v>
      </c>
      <c r="H60" s="791"/>
      <c r="I60" s="128">
        <v>54</v>
      </c>
      <c r="J60" s="129"/>
      <c r="K60" s="149"/>
    </row>
    <row r="61" spans="1:11" ht="26.25" thickBot="1" x14ac:dyDescent="0.25">
      <c r="A61" s="791"/>
      <c r="B61" s="794"/>
      <c r="C61" s="18" t="s">
        <v>80</v>
      </c>
      <c r="D61" s="26"/>
      <c r="E61" s="27"/>
      <c r="F61" s="28"/>
      <c r="G61" s="29" t="s">
        <v>119</v>
      </c>
      <c r="H61" s="796"/>
      <c r="I61" s="128">
        <v>55</v>
      </c>
      <c r="J61" s="129"/>
      <c r="K61" s="149"/>
    </row>
    <row r="62" spans="1:11" ht="39" thickBot="1" x14ac:dyDescent="0.25">
      <c r="A62" s="791"/>
      <c r="B62" s="40" t="s">
        <v>9</v>
      </c>
      <c r="C62" s="45" t="s">
        <v>90</v>
      </c>
      <c r="D62" s="46"/>
      <c r="E62" s="110" t="s">
        <v>119</v>
      </c>
      <c r="F62" s="47"/>
      <c r="G62" s="48"/>
      <c r="H62" s="99"/>
      <c r="I62" s="128">
        <v>56</v>
      </c>
      <c r="J62" s="128">
        <v>0</v>
      </c>
      <c r="K62" s="149"/>
    </row>
    <row r="63" spans="1:11" ht="51.75" thickBot="1" x14ac:dyDescent="0.25">
      <c r="A63" s="791"/>
      <c r="B63" s="40" t="s">
        <v>14</v>
      </c>
      <c r="C63" s="37" t="s">
        <v>91</v>
      </c>
      <c r="D63" s="42" t="s">
        <v>119</v>
      </c>
      <c r="E63" s="43"/>
      <c r="F63" s="43"/>
      <c r="G63" s="44"/>
      <c r="H63" s="107" t="s">
        <v>146</v>
      </c>
      <c r="I63" s="128">
        <v>57</v>
      </c>
      <c r="J63" s="128">
        <v>1</v>
      </c>
      <c r="K63" s="149"/>
    </row>
    <row r="64" spans="1:11" ht="58.5" customHeight="1" thickBot="1" x14ac:dyDescent="0.25">
      <c r="A64" s="791"/>
      <c r="B64" s="40" t="s">
        <v>10</v>
      </c>
      <c r="C64" s="49" t="s">
        <v>47</v>
      </c>
      <c r="D64" s="42" t="s">
        <v>119</v>
      </c>
      <c r="E64" s="43"/>
      <c r="F64" s="43"/>
      <c r="G64" s="44"/>
      <c r="H64" s="107" t="s">
        <v>161</v>
      </c>
      <c r="I64" s="128">
        <v>58</v>
      </c>
      <c r="J64" s="128">
        <v>1</v>
      </c>
      <c r="K64" s="149"/>
    </row>
    <row r="65" spans="1:11" ht="160.5" customHeight="1" thickBot="1" x14ac:dyDescent="0.25">
      <c r="A65" s="791"/>
      <c r="B65" s="50" t="s">
        <v>11</v>
      </c>
      <c r="C65" s="51" t="s">
        <v>48</v>
      </c>
      <c r="D65" s="52" t="s">
        <v>119</v>
      </c>
      <c r="E65" s="53"/>
      <c r="F65" s="53"/>
      <c r="G65" s="54"/>
      <c r="H65" s="51" t="s">
        <v>165</v>
      </c>
      <c r="I65" s="128">
        <v>59</v>
      </c>
      <c r="J65" s="128">
        <v>1</v>
      </c>
      <c r="K65" s="149"/>
    </row>
    <row r="66" spans="1:11" ht="45.75" customHeight="1" x14ac:dyDescent="0.2">
      <c r="A66" s="791"/>
      <c r="B66" s="813" t="s">
        <v>12</v>
      </c>
      <c r="C66" s="55" t="s">
        <v>49</v>
      </c>
      <c r="D66" s="56" t="s">
        <v>119</v>
      </c>
      <c r="E66" s="57"/>
      <c r="F66" s="58"/>
      <c r="G66" s="59"/>
      <c r="H66" s="55" t="s">
        <v>150</v>
      </c>
      <c r="I66" s="128">
        <v>60</v>
      </c>
      <c r="J66" s="128">
        <v>1</v>
      </c>
      <c r="K66" s="149"/>
    </row>
    <row r="67" spans="1:11" ht="192" thickBot="1" x14ac:dyDescent="0.25">
      <c r="A67" s="791"/>
      <c r="B67" s="846"/>
      <c r="C67" s="60" t="s">
        <v>92</v>
      </c>
      <c r="D67" s="119" t="s">
        <v>119</v>
      </c>
      <c r="E67" s="115"/>
      <c r="F67" s="62"/>
      <c r="G67" s="63"/>
      <c r="H67" s="107" t="s">
        <v>136</v>
      </c>
      <c r="I67" s="128">
        <v>61</v>
      </c>
      <c r="J67" s="128">
        <v>1</v>
      </c>
      <c r="K67" s="149"/>
    </row>
    <row r="68" spans="1:11" ht="98.25" customHeight="1" thickBot="1" x14ac:dyDescent="0.25">
      <c r="A68" s="791" t="s">
        <v>13</v>
      </c>
      <c r="B68" s="802" t="s">
        <v>15</v>
      </c>
      <c r="C68" s="55" t="s">
        <v>50</v>
      </c>
      <c r="D68" s="56" t="s">
        <v>119</v>
      </c>
      <c r="E68" s="57"/>
      <c r="F68" s="58"/>
      <c r="G68" s="59"/>
      <c r="H68" s="55" t="s">
        <v>141</v>
      </c>
      <c r="I68" s="128">
        <v>62</v>
      </c>
      <c r="J68" s="128">
        <v>1</v>
      </c>
      <c r="K68" s="149"/>
    </row>
    <row r="69" spans="1:11" ht="96" customHeight="1" thickBot="1" x14ac:dyDescent="0.25">
      <c r="A69" s="791"/>
      <c r="B69" s="789"/>
      <c r="C69" s="60" t="s">
        <v>51</v>
      </c>
      <c r="D69" s="114" t="s">
        <v>119</v>
      </c>
      <c r="E69" s="62"/>
      <c r="F69" s="62"/>
      <c r="G69" s="63"/>
      <c r="H69" s="55" t="s">
        <v>142</v>
      </c>
      <c r="I69" s="128">
        <v>63</v>
      </c>
      <c r="J69" s="128">
        <v>1</v>
      </c>
      <c r="K69" s="149"/>
    </row>
    <row r="70" spans="1:11" ht="51.75" thickBot="1" x14ac:dyDescent="0.25">
      <c r="A70" s="791"/>
      <c r="B70" s="40" t="s">
        <v>16</v>
      </c>
      <c r="C70" s="41" t="s">
        <v>52</v>
      </c>
      <c r="D70" s="111"/>
      <c r="E70" s="110" t="s">
        <v>119</v>
      </c>
      <c r="F70" s="47"/>
      <c r="G70" s="48"/>
      <c r="H70" s="98"/>
      <c r="I70" s="128">
        <v>64</v>
      </c>
      <c r="J70" s="128">
        <v>0</v>
      </c>
      <c r="K70" s="149"/>
    </row>
    <row r="71" spans="1:11" ht="52.5" customHeight="1" x14ac:dyDescent="0.2">
      <c r="A71" s="791"/>
      <c r="B71" s="814" t="s">
        <v>17</v>
      </c>
      <c r="C71" s="23" t="s">
        <v>93</v>
      </c>
      <c r="D71" s="52"/>
      <c r="E71" s="53" t="s">
        <v>119</v>
      </c>
      <c r="F71" s="75"/>
      <c r="G71" s="54"/>
      <c r="H71" s="100"/>
      <c r="I71" s="128">
        <v>65</v>
      </c>
      <c r="J71" s="128">
        <v>0</v>
      </c>
      <c r="K71" s="149"/>
    </row>
    <row r="72" spans="1:11" ht="15.75" customHeight="1" thickBot="1" x14ac:dyDescent="0.25">
      <c r="A72" s="791"/>
      <c r="B72" s="814"/>
      <c r="C72" s="60" t="s">
        <v>94</v>
      </c>
      <c r="D72" s="61"/>
      <c r="E72" s="109" t="s">
        <v>119</v>
      </c>
      <c r="F72" s="62"/>
      <c r="G72" s="63"/>
      <c r="H72" s="101"/>
      <c r="I72" s="128">
        <v>66</v>
      </c>
      <c r="J72" s="128">
        <v>0</v>
      </c>
      <c r="K72" s="149"/>
    </row>
    <row r="73" spans="1:11" ht="30" customHeight="1" x14ac:dyDescent="0.2">
      <c r="A73" s="791"/>
      <c r="B73" s="813" t="s">
        <v>18</v>
      </c>
      <c r="C73" s="55" t="s">
        <v>53</v>
      </c>
      <c r="D73" s="56"/>
      <c r="E73" s="57" t="s">
        <v>119</v>
      </c>
      <c r="F73" s="58"/>
      <c r="G73" s="59"/>
      <c r="H73" s="158"/>
      <c r="I73" s="128">
        <v>67</v>
      </c>
      <c r="J73" s="128">
        <v>0</v>
      </c>
      <c r="K73" s="149" t="s">
        <v>547</v>
      </c>
    </row>
    <row r="74" spans="1:11" ht="52.5" customHeight="1" thickBot="1" x14ac:dyDescent="0.25">
      <c r="A74" s="796"/>
      <c r="B74" s="846"/>
      <c r="C74" s="60" t="s">
        <v>54</v>
      </c>
      <c r="D74" s="114"/>
      <c r="E74" s="115" t="s">
        <v>119</v>
      </c>
      <c r="F74" s="62"/>
      <c r="G74" s="63"/>
      <c r="H74" s="159"/>
      <c r="I74" s="128">
        <v>68</v>
      </c>
      <c r="J74" s="128">
        <v>0</v>
      </c>
      <c r="K74" s="149" t="s">
        <v>547</v>
      </c>
    </row>
    <row r="75" spans="1:11" ht="63.75" x14ac:dyDescent="0.2">
      <c r="A75" s="847" t="s">
        <v>81</v>
      </c>
      <c r="B75" s="848"/>
      <c r="C75" s="55" t="s">
        <v>95</v>
      </c>
      <c r="D75" s="56"/>
      <c r="E75" s="57" t="s">
        <v>119</v>
      </c>
      <c r="F75" s="58"/>
      <c r="G75" s="59"/>
      <c r="H75" s="100"/>
      <c r="I75" s="128">
        <v>69</v>
      </c>
      <c r="J75" s="128">
        <v>0</v>
      </c>
      <c r="K75" s="149"/>
    </row>
    <row r="76" spans="1:11" ht="51" x14ac:dyDescent="0.2">
      <c r="A76" s="849"/>
      <c r="B76" s="850"/>
      <c r="C76" s="65" t="s">
        <v>96</v>
      </c>
      <c r="D76" s="66"/>
      <c r="E76" s="116" t="s">
        <v>119</v>
      </c>
      <c r="F76" s="67"/>
      <c r="G76" s="68"/>
      <c r="H76" s="102"/>
      <c r="I76" s="128">
        <v>70</v>
      </c>
      <c r="J76" s="128">
        <v>0</v>
      </c>
      <c r="K76" s="149"/>
    </row>
    <row r="77" spans="1:11" ht="51.75" thickBot="1" x14ac:dyDescent="0.25">
      <c r="A77" s="851"/>
      <c r="B77" s="852"/>
      <c r="C77" s="69" t="s">
        <v>97</v>
      </c>
      <c r="D77" s="70"/>
      <c r="E77" s="112" t="s">
        <v>119</v>
      </c>
      <c r="F77" s="71"/>
      <c r="G77" s="72"/>
      <c r="H77" s="103"/>
      <c r="I77" s="128">
        <v>71</v>
      </c>
      <c r="J77" s="128">
        <v>0</v>
      </c>
      <c r="K77" s="149"/>
    </row>
    <row r="78" spans="1:11" ht="83.25" customHeight="1" thickBot="1" x14ac:dyDescent="0.25">
      <c r="A78" s="817" t="s">
        <v>19</v>
      </c>
      <c r="B78" s="818"/>
      <c r="C78" s="73" t="s">
        <v>98</v>
      </c>
      <c r="D78" s="52" t="s">
        <v>119</v>
      </c>
      <c r="E78" s="53"/>
      <c r="F78" s="53"/>
      <c r="G78" s="54"/>
      <c r="H78" s="107" t="s">
        <v>160</v>
      </c>
      <c r="I78" s="128">
        <v>72</v>
      </c>
      <c r="J78" s="128">
        <v>1</v>
      </c>
      <c r="K78" s="149"/>
    </row>
    <row r="79" spans="1:11" ht="87.75" customHeight="1" x14ac:dyDescent="0.2">
      <c r="A79" s="819" t="s">
        <v>20</v>
      </c>
      <c r="B79" s="820"/>
      <c r="C79" s="55" t="s">
        <v>99</v>
      </c>
      <c r="D79" s="56"/>
      <c r="E79" s="57"/>
      <c r="F79" s="58"/>
      <c r="G79" s="59" t="s">
        <v>119</v>
      </c>
      <c r="H79" s="831" t="s">
        <v>153</v>
      </c>
      <c r="I79" s="128">
        <v>73</v>
      </c>
      <c r="J79" s="129"/>
      <c r="K79" s="149"/>
    </row>
    <row r="80" spans="1:11" ht="51.75" thickBot="1" x14ac:dyDescent="0.25">
      <c r="A80" s="821"/>
      <c r="B80" s="822"/>
      <c r="C80" s="60" t="s">
        <v>100</v>
      </c>
      <c r="D80" s="61"/>
      <c r="E80" s="115"/>
      <c r="F80" s="62"/>
      <c r="G80" s="123" t="s">
        <v>119</v>
      </c>
      <c r="H80" s="832"/>
      <c r="I80" s="128">
        <v>74</v>
      </c>
      <c r="J80" s="129"/>
      <c r="K80" s="149"/>
    </row>
    <row r="81" spans="1:11" ht="77.25" thickBot="1" x14ac:dyDescent="0.25">
      <c r="A81" s="823" t="s">
        <v>21</v>
      </c>
      <c r="B81" s="824"/>
      <c r="C81" s="74" t="s">
        <v>101</v>
      </c>
      <c r="D81" s="46"/>
      <c r="E81" s="110" t="s">
        <v>119</v>
      </c>
      <c r="F81" s="47"/>
      <c r="G81" s="48"/>
      <c r="H81" s="104"/>
      <c r="I81" s="128">
        <v>75</v>
      </c>
      <c r="J81" s="128">
        <v>0</v>
      </c>
      <c r="K81" s="149"/>
    </row>
    <row r="82" spans="1:11" ht="51.75" thickBot="1" x14ac:dyDescent="0.25">
      <c r="A82" s="823" t="s">
        <v>22</v>
      </c>
      <c r="B82" s="824"/>
      <c r="C82" s="55" t="s">
        <v>102</v>
      </c>
      <c r="D82" s="56" t="s">
        <v>119</v>
      </c>
      <c r="E82" s="57"/>
      <c r="F82" s="58"/>
      <c r="G82" s="59"/>
      <c r="H82" s="120" t="s">
        <v>151</v>
      </c>
      <c r="I82" s="128">
        <v>76</v>
      </c>
      <c r="J82" s="128">
        <v>1</v>
      </c>
      <c r="K82" s="149"/>
    </row>
    <row r="83" spans="1:11" ht="104.25" customHeight="1" thickBot="1" x14ac:dyDescent="0.25">
      <c r="A83" s="825"/>
      <c r="B83" s="826"/>
      <c r="C83" s="60" t="s">
        <v>103</v>
      </c>
      <c r="D83" s="114" t="s">
        <v>119</v>
      </c>
      <c r="E83" s="62"/>
      <c r="F83" s="62"/>
      <c r="G83" s="63"/>
      <c r="H83" s="37" t="s">
        <v>149</v>
      </c>
      <c r="I83" s="128">
        <v>77</v>
      </c>
      <c r="J83" s="128">
        <v>1</v>
      </c>
      <c r="K83" s="149"/>
    </row>
    <row r="84" spans="1:11" ht="143.25" customHeight="1" x14ac:dyDescent="0.2">
      <c r="A84" s="827" t="s">
        <v>23</v>
      </c>
      <c r="B84" s="828"/>
      <c r="C84" s="23" t="s">
        <v>104</v>
      </c>
      <c r="D84" s="52"/>
      <c r="E84" s="53"/>
      <c r="F84" s="75"/>
      <c r="G84" s="54" t="s">
        <v>119</v>
      </c>
      <c r="H84" s="831" t="s">
        <v>154</v>
      </c>
      <c r="I84" s="128">
        <v>78</v>
      </c>
      <c r="J84" s="129"/>
      <c r="K84" s="149"/>
    </row>
    <row r="85" spans="1:11" ht="129" customHeight="1" x14ac:dyDescent="0.2">
      <c r="A85" s="829"/>
      <c r="B85" s="830"/>
      <c r="C85" s="24" t="s">
        <v>111</v>
      </c>
      <c r="D85" s="66"/>
      <c r="E85" s="116"/>
      <c r="F85" s="67"/>
      <c r="G85" s="124" t="s">
        <v>119</v>
      </c>
      <c r="H85" s="833"/>
      <c r="I85" s="128">
        <v>79</v>
      </c>
      <c r="J85" s="129"/>
      <c r="K85" s="149"/>
    </row>
    <row r="86" spans="1:11" ht="38.25" x14ac:dyDescent="0.2">
      <c r="A86" s="829"/>
      <c r="B86" s="830"/>
      <c r="C86" s="24" t="s">
        <v>112</v>
      </c>
      <c r="D86" s="66"/>
      <c r="E86" s="116"/>
      <c r="F86" s="67"/>
      <c r="G86" s="124" t="s">
        <v>119</v>
      </c>
      <c r="H86" s="833"/>
      <c r="I86" s="128">
        <v>80</v>
      </c>
      <c r="J86" s="129"/>
      <c r="K86" s="149"/>
    </row>
    <row r="87" spans="1:11" ht="39" thickBot="1" x14ac:dyDescent="0.25">
      <c r="A87" s="821"/>
      <c r="B87" s="822"/>
      <c r="C87" s="24" t="s">
        <v>113</v>
      </c>
      <c r="D87" s="70"/>
      <c r="E87" s="112"/>
      <c r="F87" s="71"/>
      <c r="G87" s="125" t="s">
        <v>119</v>
      </c>
      <c r="H87" s="832"/>
      <c r="I87" s="128">
        <v>81</v>
      </c>
      <c r="J87" s="129"/>
      <c r="K87" s="149"/>
    </row>
    <row r="88" spans="1:11" ht="64.5" thickBot="1" x14ac:dyDescent="0.25">
      <c r="A88" s="815" t="s">
        <v>24</v>
      </c>
      <c r="B88" s="816"/>
      <c r="C88" s="37" t="s">
        <v>105</v>
      </c>
      <c r="D88" s="111" t="s">
        <v>119</v>
      </c>
      <c r="E88" s="47"/>
      <c r="F88" s="110"/>
      <c r="G88" s="48"/>
      <c r="H88" s="98" t="s">
        <v>147</v>
      </c>
      <c r="I88" s="128">
        <v>82</v>
      </c>
      <c r="J88" s="128">
        <v>1</v>
      </c>
      <c r="K88" s="149"/>
    </row>
    <row r="89" spans="1:11" ht="61.5" customHeight="1" x14ac:dyDescent="0.2">
      <c r="A89" s="834" t="s">
        <v>25</v>
      </c>
      <c r="B89" s="835"/>
      <c r="C89" s="76" t="s">
        <v>106</v>
      </c>
      <c r="D89" s="77" t="s">
        <v>119</v>
      </c>
      <c r="E89" s="78"/>
      <c r="F89" s="79"/>
      <c r="G89" s="80"/>
      <c r="H89" s="105"/>
      <c r="I89" s="128">
        <v>83</v>
      </c>
      <c r="J89" s="128">
        <v>1</v>
      </c>
      <c r="K89" s="149"/>
    </row>
    <row r="90" spans="1:11" ht="63.75" x14ac:dyDescent="0.2">
      <c r="A90" s="836"/>
      <c r="B90" s="837"/>
      <c r="C90" s="81" t="s">
        <v>82</v>
      </c>
      <c r="D90" s="118" t="s">
        <v>119</v>
      </c>
      <c r="E90" s="83"/>
      <c r="F90" s="83"/>
      <c r="G90" s="84"/>
      <c r="H90" s="121" t="s">
        <v>162</v>
      </c>
      <c r="I90" s="128">
        <v>84</v>
      </c>
      <c r="J90" s="128">
        <v>1</v>
      </c>
      <c r="K90" s="149"/>
    </row>
    <row r="91" spans="1:11" ht="38.25" x14ac:dyDescent="0.2">
      <c r="A91" s="836"/>
      <c r="B91" s="837"/>
      <c r="C91" s="81" t="s">
        <v>107</v>
      </c>
      <c r="D91" s="118" t="s">
        <v>119</v>
      </c>
      <c r="E91" s="83"/>
      <c r="F91" s="83"/>
      <c r="G91" s="84"/>
      <c r="H91" s="106"/>
      <c r="I91" s="128">
        <v>85</v>
      </c>
      <c r="J91" s="128">
        <v>1</v>
      </c>
      <c r="K91" s="149"/>
    </row>
    <row r="92" spans="1:11" ht="66" customHeight="1" x14ac:dyDescent="0.2">
      <c r="A92" s="836"/>
      <c r="B92" s="837"/>
      <c r="C92" s="81" t="s">
        <v>108</v>
      </c>
      <c r="D92" s="118" t="s">
        <v>119</v>
      </c>
      <c r="E92" s="83"/>
      <c r="F92" s="83"/>
      <c r="G92" s="84"/>
      <c r="H92" s="106" t="s">
        <v>148</v>
      </c>
      <c r="I92" s="128">
        <v>86</v>
      </c>
      <c r="J92" s="128">
        <v>1</v>
      </c>
      <c r="K92" s="149"/>
    </row>
    <row r="93" spans="1:11" ht="39" thickBot="1" x14ac:dyDescent="0.25">
      <c r="A93" s="838"/>
      <c r="B93" s="839"/>
      <c r="C93" s="35" t="s">
        <v>109</v>
      </c>
      <c r="D93" s="113" t="s">
        <v>119</v>
      </c>
      <c r="E93" s="71"/>
      <c r="F93" s="71"/>
      <c r="G93" s="72"/>
      <c r="H93" s="97"/>
      <c r="I93" s="128">
        <v>87</v>
      </c>
      <c r="J93" s="128">
        <v>1</v>
      </c>
      <c r="K93" s="149"/>
    </row>
    <row r="94" spans="1:11" ht="38.25" x14ac:dyDescent="0.2">
      <c r="A94" s="840" t="s">
        <v>26</v>
      </c>
      <c r="B94" s="841"/>
      <c r="C94" s="76" t="s">
        <v>83</v>
      </c>
      <c r="D94" s="77"/>
      <c r="E94" s="78" t="s">
        <v>119</v>
      </c>
      <c r="F94" s="79"/>
      <c r="G94" s="80"/>
      <c r="H94" s="105"/>
      <c r="I94" s="128">
        <v>88</v>
      </c>
      <c r="J94" s="128">
        <v>0</v>
      </c>
      <c r="K94" s="149"/>
    </row>
    <row r="95" spans="1:11" ht="25.5" x14ac:dyDescent="0.2">
      <c r="A95" s="842"/>
      <c r="B95" s="843"/>
      <c r="C95" s="81" t="s">
        <v>110</v>
      </c>
      <c r="D95" s="82"/>
      <c r="E95" s="117" t="s">
        <v>119</v>
      </c>
      <c r="F95" s="83"/>
      <c r="G95" s="84"/>
      <c r="H95" s="106"/>
      <c r="I95" s="128">
        <v>89</v>
      </c>
      <c r="J95" s="128">
        <v>0</v>
      </c>
      <c r="K95" s="149"/>
    </row>
    <row r="96" spans="1:11" ht="25.5" x14ac:dyDescent="0.2">
      <c r="A96" s="842"/>
      <c r="B96" s="843"/>
      <c r="C96" s="81" t="s">
        <v>84</v>
      </c>
      <c r="D96" s="82"/>
      <c r="E96" s="117" t="s">
        <v>119</v>
      </c>
      <c r="F96" s="83"/>
      <c r="G96" s="84"/>
      <c r="H96" s="106"/>
      <c r="I96" s="128">
        <v>90</v>
      </c>
      <c r="J96" s="128">
        <v>0</v>
      </c>
      <c r="K96" s="149"/>
    </row>
    <row r="97" spans="1:11" ht="26.25" thickBot="1" x14ac:dyDescent="0.25">
      <c r="A97" s="844"/>
      <c r="B97" s="845"/>
      <c r="C97" s="35" t="s">
        <v>85</v>
      </c>
      <c r="D97" s="70"/>
      <c r="E97" s="112" t="s">
        <v>119</v>
      </c>
      <c r="F97" s="71"/>
      <c r="G97" s="72"/>
      <c r="H97" s="97"/>
      <c r="I97" s="128">
        <v>91</v>
      </c>
      <c r="J97" s="128">
        <v>0</v>
      </c>
      <c r="K97" s="149"/>
    </row>
    <row r="98" spans="1:11" ht="77.25" thickBot="1" x14ac:dyDescent="0.25">
      <c r="A98" s="815" t="s">
        <v>27</v>
      </c>
      <c r="B98" s="816"/>
      <c r="C98" s="37" t="s">
        <v>143</v>
      </c>
      <c r="D98" s="111" t="s">
        <v>119</v>
      </c>
      <c r="E98" s="47"/>
      <c r="F98" s="47"/>
      <c r="G98" s="48"/>
      <c r="H98" s="37" t="s">
        <v>149</v>
      </c>
      <c r="I98" s="128">
        <v>92</v>
      </c>
      <c r="J98" s="128">
        <v>1</v>
      </c>
      <c r="K98" s="149"/>
    </row>
    <row r="99" spans="1:11" ht="29.25" customHeight="1" x14ac:dyDescent="0.2">
      <c r="A99" s="85">
        <f>(5*100)/92</f>
        <v>5.4347826086956523</v>
      </c>
      <c r="B99" s="85"/>
      <c r="C99" s="85">
        <f>(1*100)/92</f>
        <v>1.0869565217391304</v>
      </c>
      <c r="D99" s="64"/>
      <c r="E99" s="64"/>
      <c r="F99" s="64"/>
      <c r="G99" s="64">
        <f>(6*100)/92</f>
        <v>6.5217391304347823</v>
      </c>
      <c r="H99" s="1">
        <f>(51*100)/92</f>
        <v>55.434782608695649</v>
      </c>
      <c r="J99" s="1">
        <f>SUM(J7:J98)</f>
        <v>50.5</v>
      </c>
    </row>
    <row r="100" spans="1:11" x14ac:dyDescent="0.2">
      <c r="C100" s="87">
        <f>A99+C99+G99+H99</f>
        <v>68.478260869565219</v>
      </c>
    </row>
  </sheetData>
  <autoFilter ref="A5:K6">
    <filterColumn colId="3" showButton="0"/>
    <filterColumn colId="4" showButton="0"/>
    <filterColumn colId="5" showButton="0"/>
  </autoFilter>
  <mergeCells count="43">
    <mergeCell ref="H79:H80"/>
    <mergeCell ref="H84:H87"/>
    <mergeCell ref="A89:B93"/>
    <mergeCell ref="A94:B97"/>
    <mergeCell ref="B66:B67"/>
    <mergeCell ref="B68:B69"/>
    <mergeCell ref="B71:B72"/>
    <mergeCell ref="B73:B74"/>
    <mergeCell ref="A75:B77"/>
    <mergeCell ref="A68:A74"/>
    <mergeCell ref="A98:B98"/>
    <mergeCell ref="A88:B88"/>
    <mergeCell ref="A78:B78"/>
    <mergeCell ref="A79:B80"/>
    <mergeCell ref="A81:B81"/>
    <mergeCell ref="A82:B83"/>
    <mergeCell ref="A84:B87"/>
    <mergeCell ref="A1:H1"/>
    <mergeCell ref="A2:H2"/>
    <mergeCell ref="A4:H4"/>
    <mergeCell ref="B40:B41"/>
    <mergeCell ref="A5:A6"/>
    <mergeCell ref="B5:B6"/>
    <mergeCell ref="C5:C6"/>
    <mergeCell ref="D5:G5"/>
    <mergeCell ref="B7:B11"/>
    <mergeCell ref="B12:B21"/>
    <mergeCell ref="B22:B30"/>
    <mergeCell ref="B31:B39"/>
    <mergeCell ref="A7:A18"/>
    <mergeCell ref="A19:A28"/>
    <mergeCell ref="A29:A44"/>
    <mergeCell ref="K5:K6"/>
    <mergeCell ref="H14:H18"/>
    <mergeCell ref="A45:A50"/>
    <mergeCell ref="A51:A53"/>
    <mergeCell ref="A54:A67"/>
    <mergeCell ref="B42:B44"/>
    <mergeCell ref="B57:B61"/>
    <mergeCell ref="B45:B51"/>
    <mergeCell ref="B54:B56"/>
    <mergeCell ref="H57:H61"/>
    <mergeCell ref="H5:H6"/>
  </mergeCells>
  <hyperlinks>
    <hyperlink ref="H82" r:id="rId1"/>
  </hyperlinks>
  <pageMargins left="0.19685039370078741" right="0" top="0" bottom="0" header="0" footer="0"/>
  <pageSetup scale="78" orientation="portrait" r:id="rId2"/>
  <headerFooter>
    <oddFooter>&amp;R&amp;8Página &amp;P</oddFooter>
  </headerFooter>
  <rowBreaks count="4" manualBreakCount="4">
    <brk id="44" max="10" man="1"/>
    <brk id="53" max="10" man="1"/>
    <brk id="78" max="10" man="1"/>
    <brk id="87" max="10"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6" workbookViewId="0">
      <selection activeCell="B30" sqref="B30:B31"/>
    </sheetView>
  </sheetViews>
  <sheetFormatPr baseColWidth="10" defaultColWidth="11.42578125" defaultRowHeight="12.75" x14ac:dyDescent="0.2"/>
  <cols>
    <col min="1" max="1" width="28.85546875" style="743" customWidth="1"/>
    <col min="2" max="2" width="9.7109375" style="743" customWidth="1"/>
    <col min="3" max="3" width="8.5703125" style="743" customWidth="1"/>
    <col min="4" max="4" width="12.7109375" style="743" customWidth="1"/>
    <col min="5" max="5" width="7" style="743" customWidth="1"/>
    <col min="6" max="6" width="9.28515625" style="743" customWidth="1"/>
    <col min="7" max="7" width="8.42578125" style="743" customWidth="1"/>
    <col min="8" max="16384" width="11.42578125" style="743"/>
  </cols>
  <sheetData>
    <row r="1" spans="1:6" ht="76.5" x14ac:dyDescent="0.2">
      <c r="A1" s="745" t="s">
        <v>740</v>
      </c>
      <c r="B1" s="746" t="s">
        <v>852</v>
      </c>
      <c r="C1" s="746" t="s">
        <v>853</v>
      </c>
      <c r="D1" s="746" t="s">
        <v>854</v>
      </c>
    </row>
    <row r="2" spans="1:6" ht="38.25" x14ac:dyDescent="0.2">
      <c r="A2" s="747" t="s">
        <v>730</v>
      </c>
      <c r="B2" s="748">
        <f>+'Tabla ajustada OCI'!M4</f>
        <v>1</v>
      </c>
      <c r="C2" s="748">
        <v>1</v>
      </c>
      <c r="D2" s="748">
        <v>1</v>
      </c>
      <c r="F2" s="763">
        <f>+Tabla1[[#This Row],[% DE CUMPLIMIENTO  
III CUATRIMESTRE]]-Tabla1[[#This Row],[% DE CUMPLIMIENTO  
II CUATRIMESTRE]]</f>
        <v>0</v>
      </c>
    </row>
    <row r="3" spans="1:6" x14ac:dyDescent="0.2">
      <c r="A3" s="747" t="s">
        <v>731</v>
      </c>
      <c r="B3" s="748">
        <f>+'Tabla ajustada OCI'!M5</f>
        <v>0.93333333333333335</v>
      </c>
      <c r="C3" s="748">
        <v>0.86670000000000003</v>
      </c>
      <c r="D3" s="748">
        <v>0.86670000000000003</v>
      </c>
      <c r="F3" s="764">
        <f>+Tabla1[[#This Row],[% DE CUMPLIMIENTO  
III CUATRIMESTRE]]-Tabla1[[#This Row],[% DE CUMPLIMIENTO  
II CUATRIMESTRE]]</f>
        <v>6.6633333333333322E-2</v>
      </c>
    </row>
    <row r="4" spans="1:6" ht="25.5" customHeight="1" x14ac:dyDescent="0.2">
      <c r="A4" s="747" t="s">
        <v>732</v>
      </c>
      <c r="B4" s="748">
        <f>+'Tabla ajustada OCI'!M6</f>
        <v>0.92500000000000004</v>
      </c>
      <c r="C4" s="748">
        <v>0.90625</v>
      </c>
      <c r="D4" s="748">
        <v>0.86880000000000002</v>
      </c>
      <c r="F4" s="763">
        <f>+Tabla1[[#This Row],[% DE CUMPLIMIENTO  
III CUATRIMESTRE]]-Tabla1[[#This Row],[% DE CUMPLIMIENTO  
II CUATRIMESTRE]]</f>
        <v>1.8750000000000044E-2</v>
      </c>
    </row>
    <row r="5" spans="1:6" x14ac:dyDescent="0.2">
      <c r="A5" s="747" t="s">
        <v>733</v>
      </c>
      <c r="B5" s="748">
        <f>+'Tabla ajustada OCI'!M7</f>
        <v>0.92500000000000004</v>
      </c>
      <c r="C5" s="748">
        <v>0.92500000000000004</v>
      </c>
      <c r="D5" s="748">
        <v>0.77500000000000002</v>
      </c>
      <c r="F5" s="763">
        <f>+Tabla1[[#This Row],[% DE CUMPLIMIENTO  
III CUATRIMESTRE]]-Tabla1[[#This Row],[% DE CUMPLIMIENTO  
II CUATRIMESTRE]]</f>
        <v>0</v>
      </c>
    </row>
    <row r="6" spans="1:6" x14ac:dyDescent="0.2">
      <c r="A6" s="747" t="s">
        <v>734</v>
      </c>
      <c r="B6" s="748">
        <f>+'Tabla ajustada OCI'!M8</f>
        <v>0.9</v>
      </c>
      <c r="C6" s="748">
        <v>1</v>
      </c>
      <c r="D6" s="748">
        <v>1</v>
      </c>
      <c r="F6" s="763">
        <f>+Tabla1[[#This Row],[% DE CUMPLIMIENTO  
III CUATRIMESTRE]]-Tabla1[[#This Row],[% DE CUMPLIMIENTO  
II CUATRIMESTRE]]</f>
        <v>-9.9999999999999978E-2</v>
      </c>
    </row>
    <row r="7" spans="1:6" x14ac:dyDescent="0.2">
      <c r="A7" s="747" t="s">
        <v>735</v>
      </c>
      <c r="B7" s="748">
        <f>+'Tabla ajustada OCI'!M9</f>
        <v>0.94375000000000009</v>
      </c>
      <c r="C7" s="748">
        <v>0.94379999999999997</v>
      </c>
      <c r="D7" s="748">
        <v>0.94379999999999997</v>
      </c>
      <c r="F7" s="764">
        <f>+Tabla1[[#This Row],[% DE CUMPLIMIENTO  
III CUATRIMESTRE]]-Tabla1[[#This Row],[% DE CUMPLIMIENTO  
II CUATRIMESTRE]]</f>
        <v>-4.9999999999883471E-5</v>
      </c>
    </row>
    <row r="8" spans="1:6" x14ac:dyDescent="0.2">
      <c r="A8" s="747" t="s">
        <v>736</v>
      </c>
      <c r="B8" s="748">
        <f>+'Tabla ajustada OCI'!M10</f>
        <v>0.94</v>
      </c>
      <c r="C8" s="748">
        <v>0.93169999999999997</v>
      </c>
      <c r="D8" s="748">
        <v>0.93169999999999997</v>
      </c>
      <c r="F8" s="764">
        <f>+Tabla1[[#This Row],[% DE CUMPLIMIENTO  
III CUATRIMESTRE]]-Tabla1[[#This Row],[% DE CUMPLIMIENTO  
II CUATRIMESTRE]]</f>
        <v>8.2999999999999741E-3</v>
      </c>
    </row>
    <row r="9" spans="1:6" x14ac:dyDescent="0.2">
      <c r="A9" s="747" t="s">
        <v>737</v>
      </c>
      <c r="B9" s="748">
        <f>+'Tabla ajustada OCI'!M11</f>
        <v>0.88000000000000012</v>
      </c>
      <c r="C9" s="748">
        <v>0.94</v>
      </c>
      <c r="D9" s="748">
        <v>0.88</v>
      </c>
      <c r="F9" s="763">
        <f>+Tabla1[[#This Row],[% DE CUMPLIMIENTO  
III CUATRIMESTRE]]-Tabla1[[#This Row],[% DE CUMPLIMIENTO  
II CUATRIMESTRE]]</f>
        <v>-5.9999999999999831E-2</v>
      </c>
    </row>
    <row r="10" spans="1:6" x14ac:dyDescent="0.2">
      <c r="A10" s="747" t="s">
        <v>738</v>
      </c>
      <c r="B10" s="748">
        <f>+'Tabla ajustada OCI'!M12</f>
        <v>0.7</v>
      </c>
      <c r="C10" s="748">
        <v>0.7</v>
      </c>
      <c r="D10" s="748">
        <v>0.7</v>
      </c>
      <c r="F10" s="763">
        <f>+Tabla1[[#This Row],[% DE CUMPLIMIENTO  
III CUATRIMESTRE]]-Tabla1[[#This Row],[% DE CUMPLIMIENTO  
II CUATRIMESTRE]]</f>
        <v>0</v>
      </c>
    </row>
    <row r="11" spans="1:6" ht="38.25" x14ac:dyDescent="0.2">
      <c r="A11" s="747" t="s">
        <v>739</v>
      </c>
      <c r="B11" s="748">
        <f>+'Tabla ajustada OCI'!M13</f>
        <v>0.92500000000000004</v>
      </c>
      <c r="C11" s="748">
        <v>0.95500000000000007</v>
      </c>
      <c r="D11" s="748">
        <v>0.88</v>
      </c>
      <c r="F11" s="763">
        <f>+Tabla1[[#This Row],[% DE CUMPLIMIENTO  
III CUATRIMESTRE]]-Tabla1[[#This Row],[% DE CUMPLIMIENTO  
II CUATRIMESTRE]]</f>
        <v>-3.0000000000000027E-2</v>
      </c>
    </row>
    <row r="12" spans="1:6" x14ac:dyDescent="0.2">
      <c r="A12" s="749" t="s">
        <v>742</v>
      </c>
      <c r="B12" s="750">
        <f>+'Tabla ajustada OCI'!M14</f>
        <v>0.90720833333333339</v>
      </c>
      <c r="C12" s="750">
        <v>0.91679999999999995</v>
      </c>
      <c r="D12" s="750">
        <v>0.88460000000000005</v>
      </c>
    </row>
    <row r="14" spans="1:6" x14ac:dyDescent="0.2">
      <c r="C14" s="744">
        <f>+B12-C12</f>
        <v>-9.591666666666554E-3</v>
      </c>
    </row>
    <row r="17" spans="1:7" ht="13.5" thickBot="1" x14ac:dyDescent="0.25">
      <c r="A17" s="751"/>
      <c r="B17" s="1408" t="s">
        <v>865</v>
      </c>
      <c r="C17" s="1408"/>
      <c r="D17" s="1408" t="s">
        <v>855</v>
      </c>
      <c r="E17" s="1408"/>
      <c r="F17" s="1408" t="s">
        <v>856</v>
      </c>
      <c r="G17" s="1408"/>
    </row>
    <row r="18" spans="1:7" ht="27" thickTop="1" thickBot="1" x14ac:dyDescent="0.25">
      <c r="A18" s="752" t="s">
        <v>857</v>
      </c>
      <c r="B18" s="762" t="s">
        <v>858</v>
      </c>
      <c r="C18" s="753" t="s">
        <v>859</v>
      </c>
      <c r="D18" s="762" t="s">
        <v>858</v>
      </c>
      <c r="E18" s="753" t="s">
        <v>859</v>
      </c>
      <c r="F18" s="762" t="s">
        <v>858</v>
      </c>
      <c r="G18" s="754" t="s">
        <v>859</v>
      </c>
    </row>
    <row r="19" spans="1:7" ht="13.5" thickBot="1" x14ac:dyDescent="0.25">
      <c r="A19" s="755" t="s">
        <v>860</v>
      </c>
      <c r="B19" s="756">
        <v>106</v>
      </c>
      <c r="C19" s="757">
        <v>1</v>
      </c>
      <c r="D19" s="756">
        <v>106</v>
      </c>
      <c r="E19" s="757">
        <v>1</v>
      </c>
      <c r="F19" s="756">
        <v>106</v>
      </c>
      <c r="G19" s="758">
        <v>1</v>
      </c>
    </row>
    <row r="20" spans="1:7" ht="13.5" thickBot="1" x14ac:dyDescent="0.25">
      <c r="A20" s="752" t="s">
        <v>861</v>
      </c>
      <c r="B20" s="759">
        <v>87</v>
      </c>
      <c r="C20" s="760">
        <f>+B20/$B$19</f>
        <v>0.82075471698113212</v>
      </c>
      <c r="D20" s="759">
        <v>84</v>
      </c>
      <c r="E20" s="760">
        <f>+D20/$D$19</f>
        <v>0.79245283018867929</v>
      </c>
      <c r="F20" s="759">
        <v>77</v>
      </c>
      <c r="G20" s="761">
        <f>+F20/$F$19</f>
        <v>0.72641509433962259</v>
      </c>
    </row>
    <row r="21" spans="1:7" ht="13.5" thickBot="1" x14ac:dyDescent="0.25">
      <c r="A21" s="755" t="s">
        <v>862</v>
      </c>
      <c r="B21" s="756">
        <v>18</v>
      </c>
      <c r="C21" s="757">
        <f t="shared" ref="C21:C23" si="0">+B21/$B$19</f>
        <v>0.16981132075471697</v>
      </c>
      <c r="D21" s="756">
        <v>20</v>
      </c>
      <c r="E21" s="757">
        <f t="shared" ref="E21:E23" si="1">+D21/$D$19</f>
        <v>0.18867924528301888</v>
      </c>
      <c r="F21" s="756">
        <v>27</v>
      </c>
      <c r="G21" s="758">
        <f t="shared" ref="G21:G23" si="2">+F21/$F$19</f>
        <v>0.25471698113207547</v>
      </c>
    </row>
    <row r="22" spans="1:7" ht="13.5" thickBot="1" x14ac:dyDescent="0.25">
      <c r="A22" s="752" t="s">
        <v>863</v>
      </c>
      <c r="B22" s="759">
        <v>0</v>
      </c>
      <c r="C22" s="760">
        <f t="shared" si="0"/>
        <v>0</v>
      </c>
      <c r="D22" s="759">
        <v>1</v>
      </c>
      <c r="E22" s="760">
        <f t="shared" si="1"/>
        <v>9.433962264150943E-3</v>
      </c>
      <c r="F22" s="759">
        <v>1</v>
      </c>
      <c r="G22" s="761">
        <f t="shared" si="2"/>
        <v>9.433962264150943E-3</v>
      </c>
    </row>
    <row r="23" spans="1:7" ht="13.5" thickBot="1" x14ac:dyDescent="0.25">
      <c r="A23" s="755" t="s">
        <v>864</v>
      </c>
      <c r="B23" s="756">
        <v>1</v>
      </c>
      <c r="C23" s="757">
        <f t="shared" si="0"/>
        <v>9.433962264150943E-3</v>
      </c>
      <c r="D23" s="756">
        <v>1</v>
      </c>
      <c r="E23" s="757">
        <f t="shared" si="1"/>
        <v>9.433962264150943E-3</v>
      </c>
      <c r="F23" s="756">
        <v>1</v>
      </c>
      <c r="G23" s="758">
        <f t="shared" si="2"/>
        <v>9.433962264150943E-3</v>
      </c>
    </row>
  </sheetData>
  <mergeCells count="3">
    <mergeCell ref="B17:C17"/>
    <mergeCell ref="D17:E17"/>
    <mergeCell ref="F17:G17"/>
  </mergeCell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
  <sheetViews>
    <sheetView workbookViewId="0">
      <selection activeCell="F16" sqref="F16"/>
    </sheetView>
  </sheetViews>
  <sheetFormatPr baseColWidth="10" defaultRowHeight="15" x14ac:dyDescent="0.25"/>
  <sheetData>
    <row r="2" spans="2:3" x14ac:dyDescent="0.25">
      <c r="B2" t="s">
        <v>713</v>
      </c>
      <c r="C2" s="329">
        <v>1</v>
      </c>
    </row>
    <row r="3" spans="2:3" x14ac:dyDescent="0.25">
      <c r="B3" t="s">
        <v>6</v>
      </c>
      <c r="C3" s="329">
        <v>0.7</v>
      </c>
    </row>
    <row r="4" spans="2:3" x14ac:dyDescent="0.25">
      <c r="B4" t="s">
        <v>721</v>
      </c>
      <c r="C4" s="329">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view="pageBreakPreview" topLeftCell="A73" zoomScaleSheetLayoutView="100" workbookViewId="0">
      <selection activeCell="C118" sqref="C118"/>
    </sheetView>
  </sheetViews>
  <sheetFormatPr baseColWidth="10" defaultColWidth="11.42578125" defaultRowHeight="12.75" x14ac:dyDescent="0.2"/>
  <cols>
    <col min="1" max="1" width="12.85546875" style="1" customWidth="1"/>
    <col min="2" max="2" width="6.7109375" style="86" customWidth="1"/>
    <col min="3" max="3" width="20.85546875" style="87" customWidth="1"/>
    <col min="4" max="5" width="5.28515625" style="1" customWidth="1"/>
    <col min="6" max="6" width="6.5703125" style="1" customWidth="1"/>
    <col min="7" max="7" width="6.28515625" style="1" customWidth="1"/>
    <col min="8" max="8" width="75.7109375" style="1" customWidth="1"/>
    <col min="9" max="9" width="25.28515625" style="1" customWidth="1"/>
    <col min="10" max="16384" width="11.42578125" style="1"/>
  </cols>
  <sheetData>
    <row r="1" spans="1:9" ht="46.5" customHeight="1" x14ac:dyDescent="0.2">
      <c r="A1" s="853" t="s">
        <v>118</v>
      </c>
      <c r="B1" s="853"/>
      <c r="C1" s="853"/>
      <c r="D1" s="853"/>
      <c r="E1" s="853"/>
      <c r="F1" s="853"/>
      <c r="G1" s="853"/>
      <c r="H1" s="853"/>
      <c r="I1" s="133"/>
    </row>
    <row r="2" spans="1:9" x14ac:dyDescent="0.2">
      <c r="A2" s="854" t="s">
        <v>117</v>
      </c>
      <c r="B2" s="854"/>
      <c r="C2" s="854"/>
      <c r="D2" s="854"/>
      <c r="E2" s="854"/>
      <c r="F2" s="854"/>
      <c r="G2" s="854"/>
      <c r="H2" s="854"/>
      <c r="I2" s="133"/>
    </row>
    <row r="3" spans="1:9" ht="6.75" customHeight="1" x14ac:dyDescent="0.2">
      <c r="A3" s="132"/>
      <c r="B3" s="132"/>
      <c r="C3" s="132"/>
      <c r="D3" s="132"/>
      <c r="E3" s="132"/>
      <c r="F3" s="132"/>
      <c r="G3" s="132"/>
      <c r="H3" s="133"/>
      <c r="I3" s="133"/>
    </row>
    <row r="4" spans="1:9" ht="15.75" customHeight="1" thickBot="1" x14ac:dyDescent="0.25">
      <c r="A4" s="855" t="s">
        <v>86</v>
      </c>
      <c r="B4" s="855"/>
      <c r="C4" s="855"/>
      <c r="D4" s="855"/>
      <c r="E4" s="855"/>
      <c r="F4" s="855"/>
      <c r="G4" s="855"/>
      <c r="H4" s="855"/>
      <c r="I4" s="133"/>
    </row>
    <row r="5" spans="1:9" ht="15" customHeight="1" x14ac:dyDescent="0.2">
      <c r="A5" s="803" t="s">
        <v>0</v>
      </c>
      <c r="B5" s="805" t="s">
        <v>1</v>
      </c>
      <c r="C5" s="797" t="s">
        <v>2</v>
      </c>
      <c r="D5" s="803" t="s">
        <v>3</v>
      </c>
      <c r="E5" s="808"/>
      <c r="F5" s="808"/>
      <c r="G5" s="809"/>
      <c r="H5" s="797" t="s">
        <v>116</v>
      </c>
      <c r="I5" s="797" t="s">
        <v>168</v>
      </c>
    </row>
    <row r="6" spans="1:9" ht="15" customHeight="1" thickBot="1" x14ac:dyDescent="0.25">
      <c r="A6" s="804"/>
      <c r="B6" s="806"/>
      <c r="C6" s="807"/>
      <c r="D6" s="3" t="s">
        <v>4</v>
      </c>
      <c r="E6" s="4" t="s">
        <v>5</v>
      </c>
      <c r="F6" s="5" t="s">
        <v>6</v>
      </c>
      <c r="G6" s="6" t="s">
        <v>28</v>
      </c>
      <c r="H6" s="798"/>
      <c r="I6" s="798"/>
    </row>
    <row r="7" spans="1:9" ht="200.25" customHeight="1" thickBot="1" x14ac:dyDescent="0.25">
      <c r="A7" s="802" t="s">
        <v>114</v>
      </c>
      <c r="B7" s="810" t="s">
        <v>7</v>
      </c>
      <c r="C7" s="7" t="s">
        <v>29</v>
      </c>
      <c r="D7" s="8" t="s">
        <v>119</v>
      </c>
      <c r="E7" s="9"/>
      <c r="F7" s="10"/>
      <c r="G7" s="11"/>
      <c r="H7" s="7" t="s">
        <v>127</v>
      </c>
      <c r="I7" s="134" t="s">
        <v>169</v>
      </c>
    </row>
    <row r="8" spans="1:9" ht="69" customHeight="1" thickBot="1" x14ac:dyDescent="0.25">
      <c r="A8" s="788"/>
      <c r="B8" s="811"/>
      <c r="C8" s="12" t="s">
        <v>30</v>
      </c>
      <c r="D8" s="13" t="s">
        <v>119</v>
      </c>
      <c r="E8" s="14"/>
      <c r="F8" s="15"/>
      <c r="G8" s="16"/>
      <c r="H8" s="7" t="s">
        <v>121</v>
      </c>
      <c r="I8" s="134" t="s">
        <v>169</v>
      </c>
    </row>
    <row r="9" spans="1:9" ht="99" customHeight="1" thickBot="1" x14ac:dyDescent="0.25">
      <c r="A9" s="788"/>
      <c r="B9" s="811"/>
      <c r="C9" s="12" t="s">
        <v>31</v>
      </c>
      <c r="D9" s="13"/>
      <c r="E9" s="14"/>
      <c r="F9" s="15" t="s">
        <v>119</v>
      </c>
      <c r="G9" s="16"/>
      <c r="H9" s="7" t="s">
        <v>122</v>
      </c>
      <c r="I9" s="134" t="s">
        <v>169</v>
      </c>
    </row>
    <row r="10" spans="1:9" ht="135" customHeight="1" thickBot="1" x14ac:dyDescent="0.25">
      <c r="A10" s="788"/>
      <c r="B10" s="811"/>
      <c r="C10" s="17" t="s">
        <v>32</v>
      </c>
      <c r="D10" s="13" t="s">
        <v>119</v>
      </c>
      <c r="E10" s="14"/>
      <c r="F10" s="15"/>
      <c r="G10" s="16"/>
      <c r="H10" s="7" t="s">
        <v>120</v>
      </c>
      <c r="I10" s="136" t="s">
        <v>169</v>
      </c>
    </row>
    <row r="11" spans="1:9" ht="51.75" thickBot="1" x14ac:dyDescent="0.25">
      <c r="A11" s="788"/>
      <c r="B11" s="812"/>
      <c r="C11" s="18" t="s">
        <v>87</v>
      </c>
      <c r="D11" s="19" t="s">
        <v>119</v>
      </c>
      <c r="E11" s="20"/>
      <c r="F11" s="21"/>
      <c r="G11" s="22"/>
      <c r="H11" s="7" t="s">
        <v>123</v>
      </c>
      <c r="I11" s="136" t="s">
        <v>170</v>
      </c>
    </row>
    <row r="12" spans="1:9" ht="99" customHeight="1" thickBot="1" x14ac:dyDescent="0.25">
      <c r="A12" s="788" t="s">
        <v>156</v>
      </c>
      <c r="B12" s="802" t="s">
        <v>8</v>
      </c>
      <c r="C12" s="127" t="s">
        <v>55</v>
      </c>
      <c r="D12" s="8" t="s">
        <v>119</v>
      </c>
      <c r="E12" s="9"/>
      <c r="F12" s="10"/>
      <c r="G12" s="11"/>
      <c r="H12" s="7" t="s">
        <v>144</v>
      </c>
      <c r="I12" s="136" t="s">
        <v>171</v>
      </c>
    </row>
    <row r="13" spans="1:9" ht="60" customHeight="1" thickBot="1" x14ac:dyDescent="0.25">
      <c r="A13" s="788"/>
      <c r="B13" s="788"/>
      <c r="C13" s="12" t="s">
        <v>33</v>
      </c>
      <c r="D13" s="13" t="s">
        <v>119</v>
      </c>
      <c r="E13" s="14"/>
      <c r="F13" s="15"/>
      <c r="G13" s="16"/>
      <c r="H13" s="12" t="s">
        <v>124</v>
      </c>
      <c r="I13" s="135" t="s">
        <v>172</v>
      </c>
    </row>
    <row r="14" spans="1:9" ht="63.75" customHeight="1" x14ac:dyDescent="0.2">
      <c r="A14" s="788"/>
      <c r="B14" s="788"/>
      <c r="C14" s="12" t="s">
        <v>159</v>
      </c>
      <c r="D14" s="13" t="s">
        <v>119</v>
      </c>
      <c r="E14" s="14"/>
      <c r="F14" s="15"/>
      <c r="G14" s="16"/>
      <c r="H14" s="856" t="s">
        <v>125</v>
      </c>
      <c r="I14" s="135" t="s">
        <v>174</v>
      </c>
    </row>
    <row r="15" spans="1:9" ht="15" customHeight="1" x14ac:dyDescent="0.2">
      <c r="A15" s="788"/>
      <c r="B15" s="788"/>
      <c r="C15" s="24" t="s">
        <v>56</v>
      </c>
      <c r="D15" s="13" t="s">
        <v>119</v>
      </c>
      <c r="E15" s="14"/>
      <c r="F15" s="15"/>
      <c r="G15" s="16"/>
      <c r="H15" s="857"/>
      <c r="I15" s="866" t="s">
        <v>173</v>
      </c>
    </row>
    <row r="16" spans="1:9" ht="15" customHeight="1" x14ac:dyDescent="0.2">
      <c r="A16" s="788"/>
      <c r="B16" s="788"/>
      <c r="C16" s="24" t="s">
        <v>57</v>
      </c>
      <c r="D16" s="13" t="s">
        <v>119</v>
      </c>
      <c r="E16" s="14"/>
      <c r="F16" s="15"/>
      <c r="G16" s="16"/>
      <c r="H16" s="857"/>
      <c r="I16" s="866"/>
    </row>
    <row r="17" spans="1:9" ht="15" customHeight="1" x14ac:dyDescent="0.2">
      <c r="A17" s="788"/>
      <c r="B17" s="788"/>
      <c r="C17" s="24" t="s">
        <v>58</v>
      </c>
      <c r="D17" s="13" t="s">
        <v>119</v>
      </c>
      <c r="E17" s="14"/>
      <c r="F17" s="15"/>
      <c r="G17" s="16"/>
      <c r="H17" s="857"/>
      <c r="I17" s="866"/>
    </row>
    <row r="18" spans="1:9" ht="15" customHeight="1" x14ac:dyDescent="0.2">
      <c r="A18" s="788"/>
      <c r="B18" s="788"/>
      <c r="C18" s="24" t="s">
        <v>59</v>
      </c>
      <c r="D18" s="13" t="s">
        <v>119</v>
      </c>
      <c r="E18" s="14"/>
      <c r="F18" s="15"/>
      <c r="G18" s="16"/>
      <c r="H18" s="857"/>
      <c r="I18" s="866"/>
    </row>
    <row r="19" spans="1:9" ht="191.25" customHeight="1" x14ac:dyDescent="0.2">
      <c r="A19" s="788"/>
      <c r="B19" s="788"/>
      <c r="C19" s="24" t="s">
        <v>60</v>
      </c>
      <c r="D19" s="13" t="s">
        <v>119</v>
      </c>
      <c r="E19" s="14"/>
      <c r="F19" s="15"/>
      <c r="G19" s="16"/>
      <c r="H19" s="122" t="s">
        <v>166</v>
      </c>
      <c r="I19" s="866"/>
    </row>
    <row r="20" spans="1:9" ht="45.75" customHeight="1" thickBot="1" x14ac:dyDescent="0.25">
      <c r="A20" s="788"/>
      <c r="B20" s="788"/>
      <c r="C20" s="24" t="s">
        <v>61</v>
      </c>
      <c r="D20" s="13" t="s">
        <v>119</v>
      </c>
      <c r="E20" s="14"/>
      <c r="F20" s="15"/>
      <c r="G20" s="16"/>
      <c r="H20" s="12" t="s">
        <v>126</v>
      </c>
      <c r="I20" s="866"/>
    </row>
    <row r="21" spans="1:9" ht="110.25" customHeight="1" thickBot="1" x14ac:dyDescent="0.25">
      <c r="A21" s="788"/>
      <c r="B21" s="789"/>
      <c r="C21" s="25" t="s">
        <v>62</v>
      </c>
      <c r="D21" s="26" t="s">
        <v>145</v>
      </c>
      <c r="E21" s="27"/>
      <c r="F21" s="28"/>
      <c r="G21" s="29"/>
      <c r="H21" s="7" t="s">
        <v>144</v>
      </c>
      <c r="I21" s="866"/>
    </row>
    <row r="22" spans="1:9" ht="184.5" customHeight="1" x14ac:dyDescent="0.2">
      <c r="A22" s="788" t="s">
        <v>157</v>
      </c>
      <c r="B22" s="802" t="s">
        <v>9</v>
      </c>
      <c r="C22" s="12" t="s">
        <v>34</v>
      </c>
      <c r="D22" s="8"/>
      <c r="E22" s="9"/>
      <c r="F22" s="10" t="s">
        <v>119</v>
      </c>
      <c r="G22" s="11"/>
      <c r="H22" s="107" t="s">
        <v>152</v>
      </c>
      <c r="I22" s="866" t="s">
        <v>169</v>
      </c>
    </row>
    <row r="23" spans="1:9" ht="93" customHeight="1" x14ac:dyDescent="0.2">
      <c r="A23" s="788"/>
      <c r="B23" s="788"/>
      <c r="C23" s="24" t="s">
        <v>63</v>
      </c>
      <c r="D23" s="13" t="s">
        <v>119</v>
      </c>
      <c r="E23" s="14"/>
      <c r="F23" s="15"/>
      <c r="G23" s="16"/>
      <c r="H23" s="107" t="s">
        <v>128</v>
      </c>
      <c r="I23" s="866"/>
    </row>
    <row r="24" spans="1:9" ht="15" customHeight="1" x14ac:dyDescent="0.2">
      <c r="A24" s="788"/>
      <c r="B24" s="788"/>
      <c r="C24" s="24" t="s">
        <v>64</v>
      </c>
      <c r="D24" s="13"/>
      <c r="E24" s="14" t="s">
        <v>119</v>
      </c>
      <c r="F24" s="15"/>
      <c r="G24" s="16"/>
      <c r="H24" s="107"/>
      <c r="I24" s="866"/>
    </row>
    <row r="25" spans="1:9" ht="15" customHeight="1" x14ac:dyDescent="0.2">
      <c r="A25" s="788"/>
      <c r="B25" s="788"/>
      <c r="C25" s="24" t="s">
        <v>65</v>
      </c>
      <c r="D25" s="13"/>
      <c r="E25" s="14" t="s">
        <v>119</v>
      </c>
      <c r="F25" s="15"/>
      <c r="G25" s="16"/>
      <c r="H25" s="107"/>
      <c r="I25" s="866"/>
    </row>
    <row r="26" spans="1:9" ht="15" customHeight="1" x14ac:dyDescent="0.2">
      <c r="A26" s="788"/>
      <c r="B26" s="788"/>
      <c r="C26" s="24" t="s">
        <v>66</v>
      </c>
      <c r="D26" s="13"/>
      <c r="E26" s="14" t="s">
        <v>119</v>
      </c>
      <c r="F26" s="15"/>
      <c r="G26" s="16"/>
      <c r="H26" s="107"/>
      <c r="I26" s="866"/>
    </row>
    <row r="27" spans="1:9" ht="81.75" customHeight="1" x14ac:dyDescent="0.2">
      <c r="A27" s="788"/>
      <c r="B27" s="788"/>
      <c r="C27" s="24" t="s">
        <v>67</v>
      </c>
      <c r="D27" s="13" t="s">
        <v>119</v>
      </c>
      <c r="E27" s="14"/>
      <c r="F27" s="15"/>
      <c r="G27" s="16"/>
      <c r="H27" s="107" t="s">
        <v>129</v>
      </c>
      <c r="I27" s="866"/>
    </row>
    <row r="28" spans="1:9" ht="88.5" customHeight="1" x14ac:dyDescent="0.2">
      <c r="A28" s="788"/>
      <c r="B28" s="788"/>
      <c r="C28" s="24" t="s">
        <v>68</v>
      </c>
      <c r="D28" s="13" t="s">
        <v>119</v>
      </c>
      <c r="E28" s="14"/>
      <c r="F28" s="15"/>
      <c r="G28" s="16"/>
      <c r="H28" s="107" t="s">
        <v>130</v>
      </c>
      <c r="I28" s="866"/>
    </row>
    <row r="29" spans="1:9" ht="68.25" customHeight="1" x14ac:dyDescent="0.2">
      <c r="A29" s="788"/>
      <c r="B29" s="788"/>
      <c r="C29" s="24" t="s">
        <v>69</v>
      </c>
      <c r="D29" s="13" t="s">
        <v>119</v>
      </c>
      <c r="E29" s="14"/>
      <c r="F29" s="15"/>
      <c r="G29" s="16"/>
      <c r="H29" s="107" t="s">
        <v>131</v>
      </c>
      <c r="I29" s="866"/>
    </row>
    <row r="30" spans="1:9" ht="51.75" thickBot="1" x14ac:dyDescent="0.25">
      <c r="A30" s="788"/>
      <c r="B30" s="789"/>
      <c r="C30" s="25" t="s">
        <v>70</v>
      </c>
      <c r="D30" s="30"/>
      <c r="E30" s="31" t="s">
        <v>119</v>
      </c>
      <c r="F30" s="32"/>
      <c r="G30" s="33"/>
      <c r="H30" s="107"/>
      <c r="I30" s="867"/>
    </row>
    <row r="31" spans="1:9" ht="84.75" customHeight="1" x14ac:dyDescent="0.2">
      <c r="A31" s="788" t="s">
        <v>190</v>
      </c>
      <c r="B31" s="813" t="s">
        <v>9</v>
      </c>
      <c r="C31" s="7" t="s">
        <v>35</v>
      </c>
      <c r="D31" s="8"/>
      <c r="E31" s="9"/>
      <c r="F31" s="10" t="s">
        <v>119</v>
      </c>
      <c r="G31" s="11"/>
      <c r="H31" s="7" t="s">
        <v>132</v>
      </c>
      <c r="I31" s="868" t="s">
        <v>175</v>
      </c>
    </row>
    <row r="32" spans="1:9" ht="96" customHeight="1" x14ac:dyDescent="0.2">
      <c r="A32" s="788"/>
      <c r="B32" s="814"/>
      <c r="C32" s="34" t="s">
        <v>63</v>
      </c>
      <c r="D32" s="13" t="s">
        <v>119</v>
      </c>
      <c r="E32" s="14"/>
      <c r="F32" s="15"/>
      <c r="G32" s="16"/>
      <c r="H32" s="107" t="s">
        <v>133</v>
      </c>
      <c r="I32" s="866"/>
    </row>
    <row r="33" spans="1:9" ht="15" customHeight="1" x14ac:dyDescent="0.2">
      <c r="A33" s="788"/>
      <c r="B33" s="814"/>
      <c r="C33" s="24" t="s">
        <v>64</v>
      </c>
      <c r="D33" s="13"/>
      <c r="E33" s="14" t="s">
        <v>119</v>
      </c>
      <c r="F33" s="15"/>
      <c r="G33" s="16"/>
      <c r="H33" s="96"/>
      <c r="I33" s="866"/>
    </row>
    <row r="34" spans="1:9" ht="15" customHeight="1" x14ac:dyDescent="0.2">
      <c r="A34" s="788"/>
      <c r="B34" s="814"/>
      <c r="C34" s="24" t="s">
        <v>65</v>
      </c>
      <c r="D34" s="13"/>
      <c r="E34" s="14" t="s">
        <v>119</v>
      </c>
      <c r="F34" s="15"/>
      <c r="G34" s="16"/>
      <c r="H34" s="96"/>
      <c r="I34" s="866"/>
    </row>
    <row r="35" spans="1:9" ht="15" customHeight="1" x14ac:dyDescent="0.2">
      <c r="A35" s="788"/>
      <c r="B35" s="814"/>
      <c r="C35" s="24" t="s">
        <v>66</v>
      </c>
      <c r="D35" s="13"/>
      <c r="E35" s="14" t="s">
        <v>119</v>
      </c>
      <c r="F35" s="15"/>
      <c r="G35" s="16"/>
      <c r="H35" s="96"/>
      <c r="I35" s="866"/>
    </row>
    <row r="36" spans="1:9" ht="15" customHeight="1" x14ac:dyDescent="0.2">
      <c r="A36" s="788"/>
      <c r="B36" s="814"/>
      <c r="C36" s="24" t="s">
        <v>71</v>
      </c>
      <c r="D36" s="13"/>
      <c r="E36" s="14" t="s">
        <v>119</v>
      </c>
      <c r="F36" s="15"/>
      <c r="G36" s="16"/>
      <c r="H36" s="96"/>
      <c r="I36" s="866"/>
    </row>
    <row r="37" spans="1:9" ht="15" customHeight="1" x14ac:dyDescent="0.2">
      <c r="A37" s="788"/>
      <c r="B37" s="814"/>
      <c r="C37" s="24" t="s">
        <v>68</v>
      </c>
      <c r="D37" s="13"/>
      <c r="E37" s="14" t="s">
        <v>119</v>
      </c>
      <c r="F37" s="15"/>
      <c r="G37" s="16"/>
      <c r="H37" s="96"/>
      <c r="I37" s="866"/>
    </row>
    <row r="38" spans="1:9" ht="15" customHeight="1" x14ac:dyDescent="0.2">
      <c r="A38" s="788"/>
      <c r="B38" s="814"/>
      <c r="C38" s="24" t="s">
        <v>69</v>
      </c>
      <c r="D38" s="13"/>
      <c r="E38" s="14" t="s">
        <v>119</v>
      </c>
      <c r="F38" s="15"/>
      <c r="G38" s="16"/>
      <c r="H38" s="96"/>
      <c r="I38" s="866"/>
    </row>
    <row r="39" spans="1:9" ht="93" customHeight="1" thickBot="1" x14ac:dyDescent="0.25">
      <c r="A39" s="788"/>
      <c r="B39" s="814"/>
      <c r="C39" s="35" t="s">
        <v>72</v>
      </c>
      <c r="D39" s="30" t="s">
        <v>119</v>
      </c>
      <c r="E39" s="31"/>
      <c r="F39" s="32"/>
      <c r="G39" s="33"/>
      <c r="H39" s="107" t="s">
        <v>134</v>
      </c>
      <c r="I39" s="866"/>
    </row>
    <row r="40" spans="1:9" ht="95.25" customHeight="1" thickBot="1" x14ac:dyDescent="0.25">
      <c r="A40" s="788"/>
      <c r="B40" s="802" t="s">
        <v>14</v>
      </c>
      <c r="C40" s="7" t="s">
        <v>36</v>
      </c>
      <c r="D40" s="8" t="s">
        <v>119</v>
      </c>
      <c r="E40" s="9"/>
      <c r="F40" s="10"/>
      <c r="G40" s="11"/>
      <c r="H40" s="7" t="s">
        <v>167</v>
      </c>
      <c r="I40" s="134" t="s">
        <v>176</v>
      </c>
    </row>
    <row r="41" spans="1:9" ht="29.25" customHeight="1" thickBot="1" x14ac:dyDescent="0.25">
      <c r="A41" s="788"/>
      <c r="B41" s="789"/>
      <c r="C41" s="18" t="s">
        <v>37</v>
      </c>
      <c r="D41" s="26"/>
      <c r="E41" s="27" t="s">
        <v>119</v>
      </c>
      <c r="F41" s="28"/>
      <c r="G41" s="29"/>
      <c r="H41" s="95"/>
      <c r="I41" s="134" t="s">
        <v>174</v>
      </c>
    </row>
    <row r="42" spans="1:9" ht="101.25" customHeight="1" thickBot="1" x14ac:dyDescent="0.25">
      <c r="A42" s="788"/>
      <c r="B42" s="788" t="s">
        <v>14</v>
      </c>
      <c r="C42" s="88" t="s">
        <v>38</v>
      </c>
      <c r="D42" s="89" t="s">
        <v>119</v>
      </c>
      <c r="E42" s="90"/>
      <c r="F42" s="91"/>
      <c r="G42" s="92"/>
      <c r="H42" s="107" t="s">
        <v>163</v>
      </c>
      <c r="I42" s="134" t="s">
        <v>174</v>
      </c>
    </row>
    <row r="43" spans="1:9" ht="54" customHeight="1" x14ac:dyDescent="0.2">
      <c r="A43" s="788"/>
      <c r="B43" s="788"/>
      <c r="C43" s="17" t="s">
        <v>39</v>
      </c>
      <c r="D43" s="13"/>
      <c r="E43" s="14" t="s">
        <v>119</v>
      </c>
      <c r="F43" s="15"/>
      <c r="G43" s="16"/>
      <c r="H43" s="94"/>
      <c r="I43" s="135" t="s">
        <v>177</v>
      </c>
    </row>
    <row r="44" spans="1:9" ht="67.5" customHeight="1" thickBot="1" x14ac:dyDescent="0.25">
      <c r="A44" s="788"/>
      <c r="B44" s="789"/>
      <c r="C44" s="18" t="s">
        <v>40</v>
      </c>
      <c r="D44" s="26" t="s">
        <v>119</v>
      </c>
      <c r="E44" s="27"/>
      <c r="F44" s="28"/>
      <c r="G44" s="29"/>
      <c r="H44" s="107" t="s">
        <v>163</v>
      </c>
      <c r="I44" s="136" t="s">
        <v>174</v>
      </c>
    </row>
    <row r="45" spans="1:9" ht="114" customHeight="1" thickBot="1" x14ac:dyDescent="0.25">
      <c r="A45" s="788" t="s">
        <v>158</v>
      </c>
      <c r="B45" s="140" t="s">
        <v>10</v>
      </c>
      <c r="C45" s="88" t="s">
        <v>42</v>
      </c>
      <c r="D45" s="89" t="s">
        <v>119</v>
      </c>
      <c r="E45" s="90"/>
      <c r="F45" s="91"/>
      <c r="G45" s="92"/>
      <c r="H45" s="107" t="s">
        <v>135</v>
      </c>
      <c r="I45" s="135" t="s">
        <v>180</v>
      </c>
    </row>
    <row r="46" spans="1:9" ht="181.5" customHeight="1" x14ac:dyDescent="0.2">
      <c r="A46" s="788"/>
      <c r="B46" s="140" t="s">
        <v>10</v>
      </c>
      <c r="C46" s="12" t="s">
        <v>88</v>
      </c>
      <c r="D46" s="13" t="s">
        <v>119</v>
      </c>
      <c r="E46" s="14"/>
      <c r="F46" s="15"/>
      <c r="G46" s="16"/>
      <c r="H46" s="107" t="s">
        <v>136</v>
      </c>
      <c r="I46" s="866" t="s">
        <v>175</v>
      </c>
    </row>
    <row r="47" spans="1:9" ht="15" customHeight="1" x14ac:dyDescent="0.2">
      <c r="A47" s="788"/>
      <c r="B47" s="141"/>
      <c r="C47" s="24" t="s">
        <v>73</v>
      </c>
      <c r="D47" s="13"/>
      <c r="E47" s="14" t="s">
        <v>119</v>
      </c>
      <c r="F47" s="15"/>
      <c r="G47" s="16"/>
      <c r="H47" s="96"/>
      <c r="I47" s="866"/>
    </row>
    <row r="48" spans="1:9" ht="211.5" customHeight="1" x14ac:dyDescent="0.2">
      <c r="A48" s="788"/>
      <c r="B48" s="141"/>
      <c r="C48" s="24" t="s">
        <v>74</v>
      </c>
      <c r="D48" s="13" t="s">
        <v>119</v>
      </c>
      <c r="E48" s="14"/>
      <c r="F48" s="15"/>
      <c r="G48" s="16"/>
      <c r="H48" s="107" t="s">
        <v>138</v>
      </c>
      <c r="I48" s="866"/>
    </row>
    <row r="49" spans="1:9" ht="208.5" customHeight="1" x14ac:dyDescent="0.2">
      <c r="A49" s="788"/>
      <c r="B49" s="141"/>
      <c r="C49" s="24" t="s">
        <v>75</v>
      </c>
      <c r="D49" s="13" t="s">
        <v>119</v>
      </c>
      <c r="E49" s="14"/>
      <c r="F49" s="15"/>
      <c r="G49" s="16"/>
      <c r="H49" s="107" t="s">
        <v>138</v>
      </c>
      <c r="I49" s="866"/>
    </row>
    <row r="50" spans="1:9" ht="101.25" customHeight="1" x14ac:dyDescent="0.2">
      <c r="A50" s="788"/>
      <c r="B50" s="141"/>
      <c r="C50" s="24" t="s">
        <v>76</v>
      </c>
      <c r="D50" s="13"/>
      <c r="E50" s="14"/>
      <c r="F50" s="15"/>
      <c r="G50" s="16" t="s">
        <v>119</v>
      </c>
      <c r="H50" s="96"/>
      <c r="I50" s="866"/>
    </row>
    <row r="51" spans="1:9" ht="206.25" customHeight="1" thickBot="1" x14ac:dyDescent="0.25">
      <c r="A51" s="130" t="s">
        <v>155</v>
      </c>
      <c r="B51" s="142"/>
      <c r="C51" s="35" t="s">
        <v>77</v>
      </c>
      <c r="D51" s="26" t="s">
        <v>119</v>
      </c>
      <c r="E51" s="27"/>
      <c r="F51" s="28"/>
      <c r="G51" s="29"/>
      <c r="H51" s="107" t="s">
        <v>138</v>
      </c>
      <c r="I51" s="866"/>
    </row>
    <row r="52" spans="1:9" ht="242.25" customHeight="1" thickBot="1" x14ac:dyDescent="0.25">
      <c r="A52" s="130" t="s">
        <v>155</v>
      </c>
      <c r="B52" s="36" t="s">
        <v>11</v>
      </c>
      <c r="C52" s="37" t="s">
        <v>41</v>
      </c>
      <c r="D52" s="108" t="s">
        <v>119</v>
      </c>
      <c r="E52" s="38"/>
      <c r="F52" s="38"/>
      <c r="G52" s="39"/>
      <c r="H52" s="107" t="s">
        <v>138</v>
      </c>
      <c r="I52" s="867"/>
    </row>
    <row r="53" spans="1:9" ht="121.5" customHeight="1" thickBot="1" x14ac:dyDescent="0.25">
      <c r="A53" s="131"/>
      <c r="B53" s="40" t="s">
        <v>12</v>
      </c>
      <c r="C53" s="41" t="s">
        <v>43</v>
      </c>
      <c r="D53" s="42" t="s">
        <v>119</v>
      </c>
      <c r="E53" s="43"/>
      <c r="F53" s="43"/>
      <c r="G53" s="44"/>
      <c r="H53" s="107" t="s">
        <v>137</v>
      </c>
      <c r="I53" s="135" t="s">
        <v>174</v>
      </c>
    </row>
    <row r="54" spans="1:9" ht="58.5" customHeight="1" thickBot="1" x14ac:dyDescent="0.25">
      <c r="A54" s="790" t="s">
        <v>13</v>
      </c>
      <c r="B54" s="792" t="s">
        <v>7</v>
      </c>
      <c r="C54" s="7" t="s">
        <v>89</v>
      </c>
      <c r="D54" s="8" t="s">
        <v>119</v>
      </c>
      <c r="E54" s="9"/>
      <c r="F54" s="10"/>
      <c r="G54" s="11"/>
      <c r="H54" s="107" t="s">
        <v>139</v>
      </c>
      <c r="I54" s="136" t="s">
        <v>179</v>
      </c>
    </row>
    <row r="55" spans="1:9" ht="39" thickBot="1" x14ac:dyDescent="0.25">
      <c r="A55" s="791"/>
      <c r="B55" s="793"/>
      <c r="C55" s="12" t="s">
        <v>78</v>
      </c>
      <c r="D55" s="13"/>
      <c r="E55" s="14" t="s">
        <v>119</v>
      </c>
      <c r="F55" s="15"/>
      <c r="G55" s="16"/>
      <c r="H55" s="93"/>
      <c r="I55" s="136" t="s">
        <v>178</v>
      </c>
    </row>
    <row r="56" spans="1:9" ht="81" customHeight="1" thickBot="1" x14ac:dyDescent="0.25">
      <c r="A56" s="791"/>
      <c r="B56" s="794"/>
      <c r="C56" s="18" t="s">
        <v>79</v>
      </c>
      <c r="D56" s="26" t="s">
        <v>119</v>
      </c>
      <c r="E56" s="27"/>
      <c r="F56" s="28"/>
      <c r="G56" s="29"/>
      <c r="H56" s="107" t="s">
        <v>140</v>
      </c>
      <c r="I56" s="143" t="s">
        <v>170</v>
      </c>
    </row>
    <row r="57" spans="1:9" ht="50.25" customHeight="1" x14ac:dyDescent="0.2">
      <c r="A57" s="791"/>
      <c r="B57" s="792" t="s">
        <v>8</v>
      </c>
      <c r="C57" s="7" t="s">
        <v>115</v>
      </c>
      <c r="D57" s="8"/>
      <c r="E57" s="9"/>
      <c r="F57" s="10"/>
      <c r="G57" s="11" t="s">
        <v>119</v>
      </c>
      <c r="H57" s="790" t="s">
        <v>164</v>
      </c>
      <c r="I57" s="868" t="s">
        <v>181</v>
      </c>
    </row>
    <row r="58" spans="1:9" ht="50.25" customHeight="1" x14ac:dyDescent="0.2">
      <c r="A58" s="791"/>
      <c r="B58" s="793"/>
      <c r="C58" s="12" t="s">
        <v>44</v>
      </c>
      <c r="D58" s="13"/>
      <c r="E58" s="14"/>
      <c r="F58" s="15"/>
      <c r="G58" s="16" t="s">
        <v>119</v>
      </c>
      <c r="H58" s="791"/>
      <c r="I58" s="866"/>
    </row>
    <row r="59" spans="1:9" ht="50.25" customHeight="1" x14ac:dyDescent="0.2">
      <c r="A59" s="791"/>
      <c r="B59" s="793"/>
      <c r="C59" s="12" t="s">
        <v>45</v>
      </c>
      <c r="D59" s="13"/>
      <c r="E59" s="14"/>
      <c r="F59" s="15"/>
      <c r="G59" s="16" t="s">
        <v>119</v>
      </c>
      <c r="H59" s="791"/>
      <c r="I59" s="866"/>
    </row>
    <row r="60" spans="1:9" ht="50.25" customHeight="1" x14ac:dyDescent="0.2">
      <c r="A60" s="791"/>
      <c r="B60" s="793"/>
      <c r="C60" s="17" t="s">
        <v>46</v>
      </c>
      <c r="D60" s="13"/>
      <c r="E60" s="14"/>
      <c r="F60" s="15"/>
      <c r="G60" s="16" t="s">
        <v>119</v>
      </c>
      <c r="H60" s="791"/>
      <c r="I60" s="866"/>
    </row>
    <row r="61" spans="1:9" ht="50.25" customHeight="1" thickBot="1" x14ac:dyDescent="0.25">
      <c r="A61" s="791"/>
      <c r="B61" s="794"/>
      <c r="C61" s="18" t="s">
        <v>80</v>
      </c>
      <c r="D61" s="26"/>
      <c r="E61" s="27"/>
      <c r="F61" s="28"/>
      <c r="G61" s="29" t="s">
        <v>119</v>
      </c>
      <c r="H61" s="796"/>
      <c r="I61" s="866"/>
    </row>
    <row r="62" spans="1:9" ht="51.75" thickBot="1" x14ac:dyDescent="0.25">
      <c r="A62" s="791"/>
      <c r="B62" s="40" t="s">
        <v>9</v>
      </c>
      <c r="C62" s="45" t="s">
        <v>90</v>
      </c>
      <c r="D62" s="46"/>
      <c r="E62" s="110" t="s">
        <v>119</v>
      </c>
      <c r="F62" s="47"/>
      <c r="G62" s="48"/>
      <c r="H62" s="99"/>
      <c r="I62" s="138"/>
    </row>
    <row r="63" spans="1:9" ht="90" thickBot="1" x14ac:dyDescent="0.25">
      <c r="A63" s="791"/>
      <c r="B63" s="40" t="s">
        <v>14</v>
      </c>
      <c r="C63" s="37" t="s">
        <v>91</v>
      </c>
      <c r="D63" s="42" t="s">
        <v>119</v>
      </c>
      <c r="E63" s="43"/>
      <c r="F63" s="43"/>
      <c r="G63" s="44"/>
      <c r="H63" s="107" t="s">
        <v>146</v>
      </c>
      <c r="I63" s="139"/>
    </row>
    <row r="64" spans="1:9" ht="58.5" customHeight="1" thickBot="1" x14ac:dyDescent="0.25">
      <c r="A64" s="791"/>
      <c r="B64" s="40" t="s">
        <v>10</v>
      </c>
      <c r="C64" s="49" t="s">
        <v>47</v>
      </c>
      <c r="D64" s="42" t="s">
        <v>119</v>
      </c>
      <c r="E64" s="43"/>
      <c r="F64" s="43"/>
      <c r="G64" s="44"/>
      <c r="H64" s="107" t="s">
        <v>161</v>
      </c>
      <c r="I64" s="134" t="s">
        <v>182</v>
      </c>
    </row>
    <row r="65" spans="1:9" ht="186" customHeight="1" thickBot="1" x14ac:dyDescent="0.25">
      <c r="A65" s="791"/>
      <c r="B65" s="126" t="s">
        <v>11</v>
      </c>
      <c r="C65" s="51" t="s">
        <v>48</v>
      </c>
      <c r="D65" s="52" t="s">
        <v>119</v>
      </c>
      <c r="E65" s="53"/>
      <c r="F65" s="53"/>
      <c r="G65" s="54"/>
      <c r="H65" s="51" t="s">
        <v>165</v>
      </c>
      <c r="I65" s="139" t="s">
        <v>187</v>
      </c>
    </row>
    <row r="66" spans="1:9" ht="45.75" customHeight="1" thickBot="1" x14ac:dyDescent="0.25">
      <c r="A66" s="791"/>
      <c r="B66" s="813" t="s">
        <v>12</v>
      </c>
      <c r="C66" s="55" t="s">
        <v>49</v>
      </c>
      <c r="D66" s="56" t="s">
        <v>119</v>
      </c>
      <c r="E66" s="57"/>
      <c r="F66" s="58"/>
      <c r="G66" s="59"/>
      <c r="H66" s="55" t="s">
        <v>150</v>
      </c>
      <c r="I66" s="134" t="s">
        <v>175</v>
      </c>
    </row>
    <row r="67" spans="1:9" ht="141" thickBot="1" x14ac:dyDescent="0.25">
      <c r="A67" s="791"/>
      <c r="B67" s="846"/>
      <c r="C67" s="60" t="s">
        <v>92</v>
      </c>
      <c r="D67" s="119" t="s">
        <v>119</v>
      </c>
      <c r="E67" s="115"/>
      <c r="F67" s="62"/>
      <c r="G67" s="63"/>
      <c r="H67" s="107" t="s">
        <v>136</v>
      </c>
      <c r="I67" s="135" t="s">
        <v>175</v>
      </c>
    </row>
    <row r="68" spans="1:9" ht="98.25" customHeight="1" thickBot="1" x14ac:dyDescent="0.25">
      <c r="A68" s="791" t="s">
        <v>13</v>
      </c>
      <c r="B68" s="802" t="s">
        <v>15</v>
      </c>
      <c r="C68" s="55" t="s">
        <v>50</v>
      </c>
      <c r="D68" s="56" t="s">
        <v>119</v>
      </c>
      <c r="E68" s="57"/>
      <c r="F68" s="58"/>
      <c r="G68" s="59"/>
      <c r="H68" s="55" t="s">
        <v>141</v>
      </c>
      <c r="I68" s="134" t="s">
        <v>170</v>
      </c>
    </row>
    <row r="69" spans="1:9" ht="96" customHeight="1" thickBot="1" x14ac:dyDescent="0.25">
      <c r="A69" s="791"/>
      <c r="B69" s="789"/>
      <c r="C69" s="60" t="s">
        <v>51</v>
      </c>
      <c r="D69" s="114" t="s">
        <v>119</v>
      </c>
      <c r="E69" s="62"/>
      <c r="F69" s="62"/>
      <c r="G69" s="63"/>
      <c r="H69" s="55" t="s">
        <v>142</v>
      </c>
      <c r="I69" s="134" t="s">
        <v>170</v>
      </c>
    </row>
    <row r="70" spans="1:9" ht="90" thickBot="1" x14ac:dyDescent="0.25">
      <c r="A70" s="791"/>
      <c r="B70" s="40" t="s">
        <v>16</v>
      </c>
      <c r="C70" s="41" t="s">
        <v>52</v>
      </c>
      <c r="D70" s="111"/>
      <c r="E70" s="110" t="s">
        <v>119</v>
      </c>
      <c r="F70" s="47"/>
      <c r="G70" s="48"/>
      <c r="H70" s="98"/>
      <c r="I70" s="134" t="s">
        <v>174</v>
      </c>
    </row>
    <row r="71" spans="1:9" ht="52.5" customHeight="1" thickBot="1" x14ac:dyDescent="0.25">
      <c r="A71" s="791"/>
      <c r="B71" s="814" t="s">
        <v>17</v>
      </c>
      <c r="C71" s="127" t="s">
        <v>93</v>
      </c>
      <c r="D71" s="52"/>
      <c r="E71" s="53" t="s">
        <v>119</v>
      </c>
      <c r="F71" s="75"/>
      <c r="G71" s="54"/>
      <c r="H71" s="100"/>
      <c r="I71" s="135" t="s">
        <v>184</v>
      </c>
    </row>
    <row r="72" spans="1:9" ht="33" customHeight="1" thickBot="1" x14ac:dyDescent="0.25">
      <c r="A72" s="791"/>
      <c r="B72" s="814"/>
      <c r="C72" s="60" t="s">
        <v>94</v>
      </c>
      <c r="D72" s="61"/>
      <c r="E72" s="109" t="s">
        <v>119</v>
      </c>
      <c r="F72" s="62"/>
      <c r="G72" s="63"/>
      <c r="H72" s="101"/>
      <c r="I72" s="134" t="s">
        <v>186</v>
      </c>
    </row>
    <row r="73" spans="1:9" ht="57" customHeight="1" thickBot="1" x14ac:dyDescent="0.25">
      <c r="A73" s="791"/>
      <c r="B73" s="813" t="s">
        <v>18</v>
      </c>
      <c r="C73" s="55" t="s">
        <v>53</v>
      </c>
      <c r="D73" s="56"/>
      <c r="E73" s="57" t="s">
        <v>119</v>
      </c>
      <c r="F73" s="58"/>
      <c r="G73" s="59"/>
      <c r="H73" s="100"/>
      <c r="I73" s="869" t="s">
        <v>186</v>
      </c>
    </row>
    <row r="74" spans="1:9" ht="93.75" customHeight="1" thickBot="1" x14ac:dyDescent="0.25">
      <c r="A74" s="796"/>
      <c r="B74" s="846"/>
      <c r="C74" s="60" t="s">
        <v>54</v>
      </c>
      <c r="D74" s="114"/>
      <c r="E74" s="115" t="s">
        <v>119</v>
      </c>
      <c r="F74" s="62"/>
      <c r="G74" s="63"/>
      <c r="H74" s="101"/>
      <c r="I74" s="869"/>
    </row>
    <row r="75" spans="1:9" ht="114.75" x14ac:dyDescent="0.2">
      <c r="A75" s="847" t="s">
        <v>81</v>
      </c>
      <c r="B75" s="848"/>
      <c r="C75" s="55" t="s">
        <v>95</v>
      </c>
      <c r="D75" s="56"/>
      <c r="E75" s="57" t="s">
        <v>119</v>
      </c>
      <c r="F75" s="58"/>
      <c r="G75" s="59"/>
      <c r="H75" s="100"/>
      <c r="I75" s="868" t="s">
        <v>184</v>
      </c>
    </row>
    <row r="76" spans="1:9" ht="89.25" x14ac:dyDescent="0.2">
      <c r="A76" s="849"/>
      <c r="B76" s="850"/>
      <c r="C76" s="65" t="s">
        <v>96</v>
      </c>
      <c r="D76" s="66"/>
      <c r="E76" s="116" t="s">
        <v>119</v>
      </c>
      <c r="F76" s="67"/>
      <c r="G76" s="68"/>
      <c r="H76" s="102"/>
      <c r="I76" s="866"/>
    </row>
    <row r="77" spans="1:9" ht="90" thickBot="1" x14ac:dyDescent="0.25">
      <c r="A77" s="851"/>
      <c r="B77" s="852"/>
      <c r="C77" s="69" t="s">
        <v>97</v>
      </c>
      <c r="D77" s="70"/>
      <c r="E77" s="112" t="s">
        <v>119</v>
      </c>
      <c r="F77" s="71"/>
      <c r="G77" s="72"/>
      <c r="H77" s="103"/>
      <c r="I77" s="866"/>
    </row>
    <row r="78" spans="1:9" ht="83.25" customHeight="1" thickBot="1" x14ac:dyDescent="0.25">
      <c r="A78" s="817" t="s">
        <v>19</v>
      </c>
      <c r="B78" s="818"/>
      <c r="C78" s="73" t="s">
        <v>98</v>
      </c>
      <c r="D78" s="52" t="s">
        <v>119</v>
      </c>
      <c r="E78" s="53"/>
      <c r="F78" s="53"/>
      <c r="G78" s="54"/>
      <c r="H78" s="107" t="s">
        <v>160</v>
      </c>
      <c r="I78" s="134" t="s">
        <v>175</v>
      </c>
    </row>
    <row r="79" spans="1:9" ht="87.75" customHeight="1" thickBot="1" x14ac:dyDescent="0.25">
      <c r="A79" s="858" t="s">
        <v>20</v>
      </c>
      <c r="B79" s="859"/>
      <c r="C79" s="55" t="s">
        <v>99</v>
      </c>
      <c r="D79" s="56"/>
      <c r="E79" s="57"/>
      <c r="F79" s="58"/>
      <c r="G79" s="59" t="s">
        <v>119</v>
      </c>
      <c r="H79" s="831" t="s">
        <v>153</v>
      </c>
      <c r="I79" s="869" t="s">
        <v>184</v>
      </c>
    </row>
    <row r="80" spans="1:9" ht="77.25" thickBot="1" x14ac:dyDescent="0.25">
      <c r="A80" s="860"/>
      <c r="B80" s="861"/>
      <c r="C80" s="60" t="s">
        <v>100</v>
      </c>
      <c r="D80" s="61"/>
      <c r="E80" s="115"/>
      <c r="F80" s="62"/>
      <c r="G80" s="123" t="s">
        <v>119</v>
      </c>
      <c r="H80" s="832"/>
      <c r="I80" s="869"/>
    </row>
    <row r="81" spans="1:9" ht="128.25" thickBot="1" x14ac:dyDescent="0.25">
      <c r="A81" s="823" t="s">
        <v>21</v>
      </c>
      <c r="B81" s="824"/>
      <c r="C81" s="74" t="s">
        <v>101</v>
      </c>
      <c r="D81" s="46"/>
      <c r="E81" s="110" t="s">
        <v>119</v>
      </c>
      <c r="F81" s="47"/>
      <c r="G81" s="48"/>
      <c r="H81" s="104"/>
      <c r="I81" s="135" t="s">
        <v>186</v>
      </c>
    </row>
    <row r="82" spans="1:9" ht="90" thickBot="1" x14ac:dyDescent="0.25">
      <c r="A82" s="823" t="s">
        <v>22</v>
      </c>
      <c r="B82" s="824"/>
      <c r="C82" s="55" t="s">
        <v>102</v>
      </c>
      <c r="D82" s="56" t="s">
        <v>119</v>
      </c>
      <c r="E82" s="57"/>
      <c r="F82" s="58"/>
      <c r="G82" s="59"/>
      <c r="H82" s="120" t="s">
        <v>151</v>
      </c>
      <c r="I82" s="868" t="s">
        <v>188</v>
      </c>
    </row>
    <row r="83" spans="1:9" ht="104.25" customHeight="1" thickBot="1" x14ac:dyDescent="0.25">
      <c r="A83" s="825"/>
      <c r="B83" s="826"/>
      <c r="C83" s="60" t="s">
        <v>103</v>
      </c>
      <c r="D83" s="114" t="s">
        <v>119</v>
      </c>
      <c r="E83" s="62"/>
      <c r="F83" s="62"/>
      <c r="G83" s="63"/>
      <c r="H83" s="37" t="s">
        <v>149</v>
      </c>
      <c r="I83" s="866"/>
    </row>
    <row r="84" spans="1:9" ht="143.25" customHeight="1" x14ac:dyDescent="0.2">
      <c r="A84" s="862" t="s">
        <v>23</v>
      </c>
      <c r="B84" s="863"/>
      <c r="C84" s="127" t="s">
        <v>104</v>
      </c>
      <c r="D84" s="52"/>
      <c r="E84" s="53"/>
      <c r="F84" s="75"/>
      <c r="G84" s="54" t="s">
        <v>119</v>
      </c>
      <c r="H84" s="831" t="s">
        <v>154</v>
      </c>
      <c r="I84" s="868" t="s">
        <v>185</v>
      </c>
    </row>
    <row r="85" spans="1:9" ht="129" customHeight="1" x14ac:dyDescent="0.2">
      <c r="A85" s="864"/>
      <c r="B85" s="865"/>
      <c r="C85" s="24" t="s">
        <v>111</v>
      </c>
      <c r="D85" s="66"/>
      <c r="E85" s="116"/>
      <c r="F85" s="67"/>
      <c r="G85" s="124" t="s">
        <v>119</v>
      </c>
      <c r="H85" s="833"/>
      <c r="I85" s="866"/>
    </row>
    <row r="86" spans="1:9" ht="63.75" x14ac:dyDescent="0.2">
      <c r="A86" s="864"/>
      <c r="B86" s="865"/>
      <c r="C86" s="24" t="s">
        <v>112</v>
      </c>
      <c r="D86" s="66"/>
      <c r="E86" s="116"/>
      <c r="F86" s="67"/>
      <c r="G86" s="124" t="s">
        <v>119</v>
      </c>
      <c r="H86" s="833"/>
      <c r="I86" s="866"/>
    </row>
    <row r="87" spans="1:9" ht="77.25" thickBot="1" x14ac:dyDescent="0.25">
      <c r="A87" s="860"/>
      <c r="B87" s="861"/>
      <c r="C87" s="24" t="s">
        <v>113</v>
      </c>
      <c r="D87" s="70"/>
      <c r="E87" s="112"/>
      <c r="F87" s="71"/>
      <c r="G87" s="125" t="s">
        <v>119</v>
      </c>
      <c r="H87" s="832"/>
      <c r="I87" s="867"/>
    </row>
    <row r="88" spans="1:9" ht="115.5" thickBot="1" x14ac:dyDescent="0.25">
      <c r="A88" s="815" t="s">
        <v>24</v>
      </c>
      <c r="B88" s="816"/>
      <c r="C88" s="37" t="s">
        <v>105</v>
      </c>
      <c r="D88" s="111" t="s">
        <v>119</v>
      </c>
      <c r="E88" s="47"/>
      <c r="F88" s="110"/>
      <c r="G88" s="48"/>
      <c r="H88" s="98" t="s">
        <v>147</v>
      </c>
      <c r="I88" s="134" t="s">
        <v>185</v>
      </c>
    </row>
    <row r="89" spans="1:9" ht="61.5" customHeight="1" x14ac:dyDescent="0.2">
      <c r="A89" s="834" t="s">
        <v>25</v>
      </c>
      <c r="B89" s="835"/>
      <c r="C89" s="76" t="s">
        <v>106</v>
      </c>
      <c r="D89" s="77" t="s">
        <v>119</v>
      </c>
      <c r="E89" s="78"/>
      <c r="F89" s="79"/>
      <c r="G89" s="80"/>
      <c r="H89" s="105"/>
      <c r="I89" s="868" t="s">
        <v>183</v>
      </c>
    </row>
    <row r="90" spans="1:9" ht="114.75" x14ac:dyDescent="0.2">
      <c r="A90" s="836"/>
      <c r="B90" s="837"/>
      <c r="C90" s="81" t="s">
        <v>82</v>
      </c>
      <c r="D90" s="118" t="s">
        <v>119</v>
      </c>
      <c r="E90" s="83"/>
      <c r="F90" s="83"/>
      <c r="G90" s="84"/>
      <c r="H90" s="121" t="s">
        <v>162</v>
      </c>
      <c r="I90" s="866"/>
    </row>
    <row r="91" spans="1:9" ht="63.75" x14ac:dyDescent="0.2">
      <c r="A91" s="836"/>
      <c r="B91" s="837"/>
      <c r="C91" s="81" t="s">
        <v>107</v>
      </c>
      <c r="D91" s="118" t="s">
        <v>119</v>
      </c>
      <c r="E91" s="83"/>
      <c r="F91" s="83"/>
      <c r="G91" s="84"/>
      <c r="H91" s="106"/>
      <c r="I91" s="866"/>
    </row>
    <row r="92" spans="1:9" ht="66" customHeight="1" x14ac:dyDescent="0.2">
      <c r="A92" s="836"/>
      <c r="B92" s="837"/>
      <c r="C92" s="81" t="s">
        <v>108</v>
      </c>
      <c r="D92" s="118" t="s">
        <v>119</v>
      </c>
      <c r="E92" s="83"/>
      <c r="F92" s="83"/>
      <c r="G92" s="84"/>
      <c r="H92" s="137" t="s">
        <v>189</v>
      </c>
      <c r="I92" s="866"/>
    </row>
    <row r="93" spans="1:9" ht="64.5" thickBot="1" x14ac:dyDescent="0.25">
      <c r="A93" s="838"/>
      <c r="B93" s="839"/>
      <c r="C93" s="35" t="s">
        <v>109</v>
      </c>
      <c r="D93" s="113" t="s">
        <v>119</v>
      </c>
      <c r="E93" s="71"/>
      <c r="F93" s="71"/>
      <c r="G93" s="72"/>
      <c r="H93" s="97"/>
      <c r="I93" s="867"/>
    </row>
    <row r="94" spans="1:9" ht="63.75" x14ac:dyDescent="0.2">
      <c r="A94" s="840" t="s">
        <v>26</v>
      </c>
      <c r="B94" s="841"/>
      <c r="C94" s="76" t="s">
        <v>83</v>
      </c>
      <c r="D94" s="77"/>
      <c r="E94" s="78" t="s">
        <v>119</v>
      </c>
      <c r="F94" s="79"/>
      <c r="G94" s="80"/>
      <c r="H94" s="105"/>
      <c r="I94" s="868" t="s">
        <v>183</v>
      </c>
    </row>
    <row r="95" spans="1:9" ht="51" x14ac:dyDescent="0.2">
      <c r="A95" s="842"/>
      <c r="B95" s="843"/>
      <c r="C95" s="81" t="s">
        <v>110</v>
      </c>
      <c r="D95" s="82"/>
      <c r="E95" s="117" t="s">
        <v>119</v>
      </c>
      <c r="F95" s="83"/>
      <c r="G95" s="84"/>
      <c r="H95" s="106"/>
      <c r="I95" s="866"/>
    </row>
    <row r="96" spans="1:9" ht="38.25" x14ac:dyDescent="0.2">
      <c r="A96" s="842"/>
      <c r="B96" s="843"/>
      <c r="C96" s="81" t="s">
        <v>84</v>
      </c>
      <c r="D96" s="82"/>
      <c r="E96" s="117" t="s">
        <v>119</v>
      </c>
      <c r="F96" s="83"/>
      <c r="G96" s="84"/>
      <c r="H96" s="106"/>
      <c r="I96" s="866"/>
    </row>
    <row r="97" spans="1:9" ht="64.5" thickBot="1" x14ac:dyDescent="0.25">
      <c r="A97" s="844"/>
      <c r="B97" s="845"/>
      <c r="C97" s="35" t="s">
        <v>85</v>
      </c>
      <c r="D97" s="70"/>
      <c r="E97" s="112" t="s">
        <v>119</v>
      </c>
      <c r="F97" s="71"/>
      <c r="G97" s="72"/>
      <c r="H97" s="97"/>
      <c r="I97" s="867"/>
    </row>
    <row r="98" spans="1:9" ht="141" thickBot="1" x14ac:dyDescent="0.25">
      <c r="A98" s="815" t="s">
        <v>27</v>
      </c>
      <c r="B98" s="816"/>
      <c r="C98" s="37" t="s">
        <v>143</v>
      </c>
      <c r="D98" s="111" t="s">
        <v>119</v>
      </c>
      <c r="E98" s="47"/>
      <c r="F98" s="47"/>
      <c r="G98" s="48"/>
      <c r="H98" s="37" t="s">
        <v>149</v>
      </c>
      <c r="I98" s="136" t="s">
        <v>170</v>
      </c>
    </row>
    <row r="99" spans="1:9" ht="29.25" customHeight="1" x14ac:dyDescent="0.2">
      <c r="A99" s="85"/>
      <c r="B99" s="85"/>
      <c r="C99" s="85"/>
      <c r="D99" s="64"/>
      <c r="E99" s="64"/>
      <c r="F99" s="64"/>
      <c r="G99" s="64"/>
    </row>
  </sheetData>
  <autoFilter ref="A5:I6">
    <filterColumn colId="3" showButton="0"/>
    <filterColumn colId="4" showButton="0"/>
    <filterColumn colId="5" showButton="0"/>
  </autoFilter>
  <mergeCells count="54">
    <mergeCell ref="I94:I97"/>
    <mergeCell ref="I89:I93"/>
    <mergeCell ref="I84:I87"/>
    <mergeCell ref="I75:I77"/>
    <mergeCell ref="I82:I83"/>
    <mergeCell ref="I31:I39"/>
    <mergeCell ref="I79:I80"/>
    <mergeCell ref="I73:I74"/>
    <mergeCell ref="I57:I61"/>
    <mergeCell ref="I46:I52"/>
    <mergeCell ref="I5:I6"/>
    <mergeCell ref="A84:B87"/>
    <mergeCell ref="H84:H87"/>
    <mergeCell ref="A88:B88"/>
    <mergeCell ref="A89:B93"/>
    <mergeCell ref="H79:H80"/>
    <mergeCell ref="H57:H61"/>
    <mergeCell ref="B66:B67"/>
    <mergeCell ref="A68:A74"/>
    <mergeCell ref="B68:B69"/>
    <mergeCell ref="B71:B72"/>
    <mergeCell ref="B73:B74"/>
    <mergeCell ref="A45:A50"/>
    <mergeCell ref="A54:A67"/>
    <mergeCell ref="I15:I21"/>
    <mergeCell ref="I22:I30"/>
    <mergeCell ref="A94:B97"/>
    <mergeCell ref="A98:B98"/>
    <mergeCell ref="A75:B77"/>
    <mergeCell ref="A78:B78"/>
    <mergeCell ref="A79:B80"/>
    <mergeCell ref="A81:B81"/>
    <mergeCell ref="A82:B83"/>
    <mergeCell ref="B54:B56"/>
    <mergeCell ref="B57:B61"/>
    <mergeCell ref="B7:B11"/>
    <mergeCell ref="B12:B21"/>
    <mergeCell ref="A7:A11"/>
    <mergeCell ref="A12:A21"/>
    <mergeCell ref="A22:A30"/>
    <mergeCell ref="A31:A44"/>
    <mergeCell ref="H14:H18"/>
    <mergeCell ref="B22:B30"/>
    <mergeCell ref="B31:B39"/>
    <mergeCell ref="B40:B41"/>
    <mergeCell ref="B42:B44"/>
    <mergeCell ref="A1:H1"/>
    <mergeCell ref="A2:H2"/>
    <mergeCell ref="A4:H4"/>
    <mergeCell ref="A5:A6"/>
    <mergeCell ref="B5:B6"/>
    <mergeCell ref="C5:C6"/>
    <mergeCell ref="D5:G5"/>
    <mergeCell ref="H5:H6"/>
  </mergeCells>
  <hyperlinks>
    <hyperlink ref="H82" r:id="rId1"/>
  </hyperlinks>
  <pageMargins left="0.70866141732283472" right="0.70866141732283472" top="0.74803149606299213" bottom="0.74803149606299213" header="0.31496062992125984" footer="0.31496062992125984"/>
  <pageSetup scale="73" orientation="landscape" r:id="rId2"/>
  <headerFooter>
    <oddFooter>&amp;CElaboró: Nancy Milena Pineda Jaimes - Profesional SIG</oddFooter>
  </headerFooter>
  <rowBreaks count="3" manualBreakCount="3">
    <brk id="30" max="16383" man="1"/>
    <brk id="44" max="16383" man="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C4"/>
  <sheetViews>
    <sheetView workbookViewId="0">
      <selection activeCell="C5" sqref="C5"/>
    </sheetView>
  </sheetViews>
  <sheetFormatPr baseColWidth="10" defaultRowHeight="15" x14ac:dyDescent="0.25"/>
  <sheetData>
    <row r="2" spans="2:3" x14ac:dyDescent="0.25">
      <c r="B2" s="329">
        <v>1</v>
      </c>
      <c r="C2" t="s">
        <v>713</v>
      </c>
    </row>
    <row r="3" spans="2:3" x14ac:dyDescent="0.25">
      <c r="B3" s="329">
        <v>0.7</v>
      </c>
      <c r="C3" t="s">
        <v>6</v>
      </c>
    </row>
    <row r="4" spans="2:3" x14ac:dyDescent="0.25">
      <c r="B4" s="329">
        <v>0</v>
      </c>
      <c r="C4" t="s">
        <v>714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90"/>
  <sheetViews>
    <sheetView topLeftCell="A46" zoomScale="70" zoomScaleNormal="70" zoomScaleSheetLayoutView="55" zoomScalePageLayoutView="25" workbookViewId="0">
      <selection activeCell="P98" sqref="P98"/>
    </sheetView>
  </sheetViews>
  <sheetFormatPr baseColWidth="10" defaultColWidth="9.140625" defaultRowHeight="10.5" customHeight="1" x14ac:dyDescent="0.3"/>
  <cols>
    <col min="1" max="1" width="8.5703125" style="145" customWidth="1"/>
    <col min="2" max="2" width="10.7109375" style="145" customWidth="1"/>
    <col min="3" max="3" width="11.85546875" style="144" customWidth="1"/>
    <col min="4" max="4" width="8.7109375" style="146" customWidth="1"/>
    <col min="5" max="5" width="23.42578125" style="147" customWidth="1"/>
    <col min="6" max="6" width="19.85546875" style="207" customWidth="1"/>
    <col min="7" max="7" width="17.42578125" style="144" customWidth="1"/>
    <col min="8" max="12" width="2" style="144" customWidth="1"/>
    <col min="13" max="13" width="9.140625" style="144" customWidth="1"/>
    <col min="14" max="16384" width="9.140625" style="144"/>
  </cols>
  <sheetData>
    <row r="1" spans="1:15" ht="10.5" customHeight="1" thickBot="1" x14ac:dyDescent="0.3">
      <c r="A1" s="958" t="s">
        <v>191</v>
      </c>
      <c r="B1" s="959"/>
      <c r="C1" s="956" t="s">
        <v>658</v>
      </c>
      <c r="D1" s="956"/>
      <c r="E1" s="956"/>
      <c r="F1" s="956"/>
      <c r="G1" s="956"/>
      <c r="H1" s="956"/>
      <c r="I1" s="956"/>
      <c r="J1" s="956"/>
      <c r="K1" s="956"/>
      <c r="L1" s="957"/>
    </row>
    <row r="2" spans="1:15" ht="10.5" customHeight="1" thickBot="1" x14ac:dyDescent="0.3">
      <c r="A2" s="964" t="s">
        <v>661</v>
      </c>
      <c r="B2" s="965"/>
      <c r="C2" s="965"/>
      <c r="D2" s="965"/>
      <c r="E2" s="965"/>
      <c r="F2" s="206"/>
      <c r="G2" s="213"/>
      <c r="H2" s="199"/>
      <c r="I2" s="199"/>
      <c r="J2" s="199"/>
      <c r="K2" s="199"/>
      <c r="L2" s="200"/>
    </row>
    <row r="3" spans="1:15" s="165" customFormat="1" ht="10.5" customHeight="1" thickBot="1" x14ac:dyDescent="0.35">
      <c r="A3" s="214"/>
      <c r="B3" s="878" t="s">
        <v>192</v>
      </c>
      <c r="C3" s="878"/>
      <c r="D3" s="878"/>
      <c r="E3" s="878"/>
      <c r="F3" s="998">
        <v>43191</v>
      </c>
      <c r="G3" s="999"/>
      <c r="H3" s="204"/>
      <c r="I3" s="204"/>
      <c r="J3" s="204"/>
      <c r="K3" s="204"/>
      <c r="L3" s="205"/>
    </row>
    <row r="4" spans="1:15" s="193" customFormat="1" ht="10.5" customHeight="1" thickBot="1" x14ac:dyDescent="0.3">
      <c r="A4" s="215" t="s">
        <v>553</v>
      </c>
      <c r="B4" s="966" t="s">
        <v>195</v>
      </c>
      <c r="C4" s="967"/>
      <c r="D4" s="967" t="s">
        <v>196</v>
      </c>
      <c r="E4" s="967"/>
      <c r="F4" s="211" t="s">
        <v>550</v>
      </c>
      <c r="G4" s="216" t="s">
        <v>200</v>
      </c>
      <c r="H4" s="194" t="s">
        <v>201</v>
      </c>
      <c r="I4" s="190" t="s">
        <v>202</v>
      </c>
      <c r="J4" s="190" t="s">
        <v>203</v>
      </c>
      <c r="K4" s="190" t="s">
        <v>204</v>
      </c>
      <c r="L4" s="191" t="s">
        <v>205</v>
      </c>
      <c r="M4" s="192" t="s">
        <v>660</v>
      </c>
    </row>
    <row r="5" spans="1:15" s="165" customFormat="1" ht="22.5" customHeight="1" thickBot="1" x14ac:dyDescent="0.3">
      <c r="A5" s="217">
        <v>1</v>
      </c>
      <c r="B5" s="915" t="s">
        <v>206</v>
      </c>
      <c r="C5" s="916"/>
      <c r="D5" s="916"/>
      <c r="E5" s="916"/>
      <c r="F5" s="315">
        <v>0.7</v>
      </c>
      <c r="G5" s="218" t="s">
        <v>209</v>
      </c>
      <c r="H5" s="166"/>
      <c r="I5" s="167"/>
      <c r="J5" s="168"/>
      <c r="K5" s="167"/>
      <c r="L5" s="169"/>
      <c r="M5" s="165" t="s">
        <v>546</v>
      </c>
    </row>
    <row r="6" spans="1:15" s="165" customFormat="1" ht="10.5" customHeight="1" thickBot="1" x14ac:dyDescent="0.3">
      <c r="A6" s="219">
        <f t="shared" ref="A6:A54" si="0">A5+1</f>
        <v>2</v>
      </c>
      <c r="B6" s="878">
        <v>1</v>
      </c>
      <c r="C6" s="917" t="s">
        <v>563</v>
      </c>
      <c r="D6" s="920" t="s">
        <v>210</v>
      </c>
      <c r="E6" s="923" t="s">
        <v>211</v>
      </c>
      <c r="F6" s="316">
        <v>0.7</v>
      </c>
      <c r="G6" s="220" t="s">
        <v>215</v>
      </c>
      <c r="H6" s="170"/>
      <c r="I6" s="171"/>
      <c r="J6" s="171"/>
      <c r="K6" s="171"/>
      <c r="L6" s="172"/>
      <c r="M6" s="165" t="s">
        <v>546</v>
      </c>
    </row>
    <row r="7" spans="1:15" s="165" customFormat="1" ht="10.5" customHeight="1" thickBot="1" x14ac:dyDescent="0.3">
      <c r="A7" s="221">
        <f t="shared" si="0"/>
        <v>3</v>
      </c>
      <c r="B7" s="879"/>
      <c r="C7" s="918" t="s">
        <v>216</v>
      </c>
      <c r="D7" s="921"/>
      <c r="E7" s="924" t="s">
        <v>217</v>
      </c>
      <c r="F7" s="299">
        <v>1</v>
      </c>
      <c r="G7" s="222" t="s">
        <v>215</v>
      </c>
      <c r="H7" s="173"/>
      <c r="I7" s="174"/>
      <c r="J7" s="174"/>
      <c r="K7" s="174"/>
      <c r="L7" s="175"/>
      <c r="M7" s="165" t="s">
        <v>549</v>
      </c>
    </row>
    <row r="8" spans="1:15" s="165" customFormat="1" ht="10.5" customHeight="1" thickBot="1" x14ac:dyDescent="0.3">
      <c r="A8" s="221">
        <f t="shared" si="0"/>
        <v>4</v>
      </c>
      <c r="B8" s="879"/>
      <c r="C8" s="918" t="s">
        <v>216</v>
      </c>
      <c r="D8" s="921"/>
      <c r="E8" s="924" t="s">
        <v>217</v>
      </c>
      <c r="F8" s="299">
        <v>1</v>
      </c>
      <c r="G8" s="222" t="s">
        <v>215</v>
      </c>
      <c r="H8" s="173"/>
      <c r="I8" s="174"/>
      <c r="J8" s="174"/>
      <c r="K8" s="174"/>
      <c r="L8" s="175"/>
      <c r="M8" s="165" t="s">
        <v>546</v>
      </c>
    </row>
    <row r="9" spans="1:15" s="165" customFormat="1" ht="10.5" customHeight="1" thickBot="1" x14ac:dyDescent="0.3">
      <c r="A9" s="221">
        <f t="shared" si="0"/>
        <v>5</v>
      </c>
      <c r="B9" s="879"/>
      <c r="C9" s="918" t="s">
        <v>216</v>
      </c>
      <c r="D9" s="921"/>
      <c r="E9" s="924" t="s">
        <v>217</v>
      </c>
      <c r="F9" s="299">
        <v>1</v>
      </c>
      <c r="G9" s="222" t="s">
        <v>215</v>
      </c>
      <c r="H9" s="173"/>
      <c r="I9" s="174"/>
      <c r="J9" s="174"/>
      <c r="K9" s="174"/>
      <c r="L9" s="175"/>
      <c r="M9" s="165" t="s">
        <v>546</v>
      </c>
      <c r="O9" s="313"/>
    </row>
    <row r="10" spans="1:15" s="165" customFormat="1" ht="10.5" customHeight="1" x14ac:dyDescent="0.25">
      <c r="A10" s="223">
        <f t="shared" si="0"/>
        <v>6</v>
      </c>
      <c r="B10" s="879"/>
      <c r="C10" s="918" t="s">
        <v>216</v>
      </c>
      <c r="D10" s="922"/>
      <c r="E10" s="925" t="s">
        <v>217</v>
      </c>
      <c r="F10" s="316">
        <v>0.7</v>
      </c>
      <c r="G10" s="224" t="s">
        <v>209</v>
      </c>
      <c r="H10" s="173"/>
      <c r="I10" s="176"/>
      <c r="J10" s="174"/>
      <c r="K10" s="174"/>
      <c r="L10" s="175"/>
      <c r="M10" s="165" t="s">
        <v>546</v>
      </c>
    </row>
    <row r="11" spans="1:15" s="165" customFormat="1" ht="10.5" customHeight="1" thickBot="1" x14ac:dyDescent="0.3">
      <c r="A11" s="225">
        <f t="shared" si="0"/>
        <v>7</v>
      </c>
      <c r="B11" s="879"/>
      <c r="C11" s="918" t="s">
        <v>216</v>
      </c>
      <c r="D11" s="921" t="s">
        <v>228</v>
      </c>
      <c r="E11" s="960" t="s">
        <v>229</v>
      </c>
      <c r="F11" s="316">
        <v>0.7</v>
      </c>
      <c r="G11" s="220" t="s">
        <v>215</v>
      </c>
      <c r="H11" s="173"/>
      <c r="I11" s="174"/>
      <c r="J11" s="174"/>
      <c r="K11" s="174"/>
      <c r="L11" s="175"/>
      <c r="M11" s="165" t="s">
        <v>546</v>
      </c>
    </row>
    <row r="12" spans="1:15" s="165" customFormat="1" ht="10.5" customHeight="1" thickBot="1" x14ac:dyDescent="0.3">
      <c r="A12" s="221">
        <f t="shared" si="0"/>
        <v>8</v>
      </c>
      <c r="B12" s="879"/>
      <c r="C12" s="918" t="s">
        <v>216</v>
      </c>
      <c r="D12" s="920"/>
      <c r="E12" s="924"/>
      <c r="F12" s="316">
        <v>0.7</v>
      </c>
      <c r="G12" s="222" t="s">
        <v>215</v>
      </c>
      <c r="H12" s="173"/>
      <c r="I12" s="174"/>
      <c r="J12" s="174"/>
      <c r="K12" s="174"/>
      <c r="L12" s="175"/>
      <c r="M12" s="165" t="s">
        <v>549</v>
      </c>
    </row>
    <row r="13" spans="1:15" s="165" customFormat="1" ht="10.5" customHeight="1" thickBot="1" x14ac:dyDescent="0.3">
      <c r="A13" s="221">
        <f t="shared" si="0"/>
        <v>9</v>
      </c>
      <c r="B13" s="879"/>
      <c r="C13" s="918" t="s">
        <v>216</v>
      </c>
      <c r="D13" s="920"/>
      <c r="E13" s="924"/>
      <c r="F13" s="316">
        <v>0.7</v>
      </c>
      <c r="G13" s="222" t="s">
        <v>215</v>
      </c>
      <c r="H13" s="173"/>
      <c r="I13" s="174"/>
      <c r="J13" s="174"/>
      <c r="K13" s="174"/>
      <c r="L13" s="175"/>
      <c r="M13" s="165" t="s">
        <v>546</v>
      </c>
    </row>
    <row r="14" spans="1:15" s="165" customFormat="1" ht="10.5" customHeight="1" x14ac:dyDescent="0.25">
      <c r="A14" s="223">
        <f t="shared" si="0"/>
        <v>10</v>
      </c>
      <c r="B14" s="879"/>
      <c r="C14" s="918" t="s">
        <v>216</v>
      </c>
      <c r="D14" s="937"/>
      <c r="E14" s="961"/>
      <c r="F14" s="316">
        <v>0.7</v>
      </c>
      <c r="G14" s="224" t="s">
        <v>215</v>
      </c>
      <c r="H14" s="173"/>
      <c r="I14" s="174"/>
      <c r="J14" s="174"/>
      <c r="K14" s="174"/>
      <c r="L14" s="175"/>
      <c r="M14" s="165" t="s">
        <v>546</v>
      </c>
    </row>
    <row r="15" spans="1:15" s="165" customFormat="1" ht="10.5" customHeight="1" thickBot="1" x14ac:dyDescent="0.3">
      <c r="A15" s="225">
        <f t="shared" si="0"/>
        <v>11</v>
      </c>
      <c r="B15" s="879"/>
      <c r="C15" s="918" t="s">
        <v>216</v>
      </c>
      <c r="D15" s="962" t="s">
        <v>238</v>
      </c>
      <c r="E15" s="951" t="s">
        <v>239</v>
      </c>
      <c r="F15" s="300">
        <v>1</v>
      </c>
      <c r="G15" s="220" t="s">
        <v>241</v>
      </c>
      <c r="H15" s="173"/>
      <c r="I15" s="174"/>
      <c r="J15" s="174"/>
      <c r="K15" s="174"/>
      <c r="L15" s="175"/>
      <c r="M15" s="165" t="s">
        <v>546</v>
      </c>
    </row>
    <row r="16" spans="1:15" s="165" customFormat="1" ht="10.5" customHeight="1" thickBot="1" x14ac:dyDescent="0.3">
      <c r="A16" s="221">
        <f t="shared" si="0"/>
        <v>12</v>
      </c>
      <c r="B16" s="879"/>
      <c r="C16" s="918"/>
      <c r="D16" s="920"/>
      <c r="E16" s="939"/>
      <c r="F16" s="301">
        <v>1</v>
      </c>
      <c r="G16" s="222" t="s">
        <v>241</v>
      </c>
      <c r="H16" s="173"/>
      <c r="I16" s="174"/>
      <c r="J16" s="174"/>
      <c r="K16" s="174"/>
      <c r="L16" s="175"/>
      <c r="M16" s="165" t="s">
        <v>546</v>
      </c>
    </row>
    <row r="17" spans="1:15" s="165" customFormat="1" ht="10.5" customHeight="1" thickBot="1" x14ac:dyDescent="0.3">
      <c r="A17" s="221">
        <f t="shared" si="0"/>
        <v>13</v>
      </c>
      <c r="B17" s="879"/>
      <c r="C17" s="918"/>
      <c r="D17" s="920"/>
      <c r="E17" s="939"/>
      <c r="F17" s="300">
        <v>1</v>
      </c>
      <c r="G17" s="222" t="s">
        <v>241</v>
      </c>
      <c r="H17" s="173"/>
      <c r="I17" s="174"/>
      <c r="J17" s="174"/>
      <c r="K17" s="174"/>
      <c r="L17" s="175"/>
      <c r="M17" s="165" t="s">
        <v>546</v>
      </c>
    </row>
    <row r="18" spans="1:15" s="165" customFormat="1" ht="10.5" customHeight="1" x14ac:dyDescent="0.25">
      <c r="A18" s="223">
        <f t="shared" si="0"/>
        <v>14</v>
      </c>
      <c r="B18" s="879"/>
      <c r="C18" s="918"/>
      <c r="D18" s="963"/>
      <c r="E18" s="952"/>
      <c r="F18" s="322">
        <v>1</v>
      </c>
      <c r="G18" s="224" t="s">
        <v>241</v>
      </c>
      <c r="H18" s="173"/>
      <c r="I18" s="174"/>
      <c r="J18" s="174"/>
      <c r="K18" s="174"/>
      <c r="L18" s="175"/>
      <c r="M18" s="165" t="s">
        <v>546</v>
      </c>
    </row>
    <row r="19" spans="1:15" s="165" customFormat="1" ht="10.5" customHeight="1" thickBot="1" x14ac:dyDescent="0.3">
      <c r="A19" s="226">
        <f t="shared" si="0"/>
        <v>15</v>
      </c>
      <c r="B19" s="886"/>
      <c r="C19" s="919" t="s">
        <v>216</v>
      </c>
      <c r="D19" s="227" t="s">
        <v>245</v>
      </c>
      <c r="E19" s="228" t="s">
        <v>246</v>
      </c>
      <c r="F19" s="322">
        <v>0.7</v>
      </c>
      <c r="G19" s="229" t="s">
        <v>209</v>
      </c>
      <c r="H19" s="173"/>
      <c r="I19" s="174"/>
      <c r="J19" s="174"/>
      <c r="K19" s="174"/>
      <c r="L19" s="175"/>
      <c r="M19" s="165" t="s">
        <v>548</v>
      </c>
      <c r="O19" s="313">
        <f>AVERAGE(F5:F19)</f>
        <v>0.84000000000000008</v>
      </c>
    </row>
    <row r="20" spans="1:15" s="165" customFormat="1" ht="10.5" customHeight="1" thickBot="1" x14ac:dyDescent="0.3">
      <c r="A20" s="225">
        <f t="shared" si="0"/>
        <v>16</v>
      </c>
      <c r="B20" s="927">
        <v>2</v>
      </c>
      <c r="C20" s="1050" t="s">
        <v>564</v>
      </c>
      <c r="D20" s="926" t="s">
        <v>249</v>
      </c>
      <c r="E20" s="892" t="s">
        <v>250</v>
      </c>
      <c r="F20" s="317">
        <v>0.7</v>
      </c>
      <c r="G20" s="230" t="s">
        <v>556</v>
      </c>
      <c r="H20" s="177"/>
      <c r="I20" s="178"/>
      <c r="J20" s="178"/>
      <c r="K20" s="178"/>
      <c r="L20" s="179"/>
      <c r="M20" s="165" t="s">
        <v>552</v>
      </c>
    </row>
    <row r="21" spans="1:15" s="165" customFormat="1" ht="10.5" customHeight="1" x14ac:dyDescent="0.25">
      <c r="A21" s="223">
        <f t="shared" si="0"/>
        <v>17</v>
      </c>
      <c r="B21" s="928"/>
      <c r="C21" s="1051"/>
      <c r="D21" s="891"/>
      <c r="E21" s="889"/>
      <c r="F21" s="317">
        <v>0.7</v>
      </c>
      <c r="G21" s="231" t="s">
        <v>209</v>
      </c>
      <c r="H21" s="177"/>
      <c r="I21" s="178"/>
      <c r="J21" s="178"/>
      <c r="K21" s="178"/>
      <c r="L21" s="179"/>
      <c r="M21" s="165" t="s">
        <v>548</v>
      </c>
    </row>
    <row r="22" spans="1:15" s="165" customFormat="1" ht="10.5" customHeight="1" x14ac:dyDescent="0.25">
      <c r="A22" s="226">
        <f t="shared" si="0"/>
        <v>18</v>
      </c>
      <c r="B22" s="928"/>
      <c r="C22" s="1051"/>
      <c r="D22" s="232" t="s">
        <v>255</v>
      </c>
      <c r="E22" s="233" t="s">
        <v>256</v>
      </c>
      <c r="F22" s="317">
        <v>0.7</v>
      </c>
      <c r="G22" s="234" t="s">
        <v>259</v>
      </c>
      <c r="H22" s="177"/>
      <c r="I22" s="178"/>
      <c r="J22" s="178"/>
      <c r="K22" s="178"/>
      <c r="L22" s="179"/>
      <c r="M22" s="165" t="s">
        <v>552</v>
      </c>
    </row>
    <row r="23" spans="1:15" s="165" customFormat="1" ht="10.5" customHeight="1" x14ac:dyDescent="0.25">
      <c r="A23" s="226">
        <f t="shared" si="0"/>
        <v>19</v>
      </c>
      <c r="B23" s="928"/>
      <c r="C23" s="1051"/>
      <c r="D23" s="232" t="s">
        <v>260</v>
      </c>
      <c r="E23" s="233" t="s">
        <v>261</v>
      </c>
      <c r="F23" s="302">
        <v>1</v>
      </c>
      <c r="G23" s="235" t="s">
        <v>263</v>
      </c>
      <c r="H23" s="177"/>
      <c r="I23" s="178"/>
      <c r="J23" s="178"/>
      <c r="K23" s="178"/>
      <c r="L23" s="179"/>
      <c r="M23" s="165" t="s">
        <v>546</v>
      </c>
    </row>
    <row r="24" spans="1:15" s="165" customFormat="1" ht="10.5" customHeight="1" x14ac:dyDescent="0.25">
      <c r="A24" s="226">
        <f t="shared" si="0"/>
        <v>20</v>
      </c>
      <c r="B24" s="928"/>
      <c r="C24" s="1051"/>
      <c r="D24" s="232" t="s">
        <v>264</v>
      </c>
      <c r="E24" s="233" t="s">
        <v>265</v>
      </c>
      <c r="F24" s="302">
        <v>1</v>
      </c>
      <c r="G24" s="235" t="s">
        <v>215</v>
      </c>
      <c r="H24" s="177"/>
      <c r="I24" s="178"/>
      <c r="J24" s="178"/>
      <c r="K24" s="178"/>
      <c r="L24" s="179"/>
      <c r="M24" s="165" t="s">
        <v>549</v>
      </c>
    </row>
    <row r="25" spans="1:15" s="165" customFormat="1" ht="10.5" customHeight="1" x14ac:dyDescent="0.25">
      <c r="A25" s="226">
        <f t="shared" si="0"/>
        <v>21</v>
      </c>
      <c r="B25" s="928"/>
      <c r="C25" s="1051"/>
      <c r="D25" s="232" t="s">
        <v>268</v>
      </c>
      <c r="E25" s="233" t="s">
        <v>269</v>
      </c>
      <c r="F25" s="302">
        <v>1</v>
      </c>
      <c r="G25" s="235" t="s">
        <v>271</v>
      </c>
      <c r="H25" s="177"/>
      <c r="I25" s="178"/>
      <c r="J25" s="178"/>
      <c r="K25" s="178"/>
      <c r="L25" s="179"/>
      <c r="M25" s="165" t="s">
        <v>548</v>
      </c>
    </row>
    <row r="26" spans="1:15" s="165" customFormat="1" ht="10.5" customHeight="1" x14ac:dyDescent="0.25">
      <c r="A26" s="236">
        <f t="shared" si="0"/>
        <v>22</v>
      </c>
      <c r="B26" s="928"/>
      <c r="C26" s="1051"/>
      <c r="D26" s="232" t="s">
        <v>272</v>
      </c>
      <c r="E26" s="233" t="s">
        <v>273</v>
      </c>
      <c r="F26" s="302">
        <v>1</v>
      </c>
      <c r="G26" s="237" t="s">
        <v>271</v>
      </c>
      <c r="H26" s="177"/>
      <c r="I26" s="178"/>
      <c r="J26" s="178"/>
      <c r="K26" s="178"/>
      <c r="L26" s="179"/>
      <c r="M26" s="165" t="s">
        <v>552</v>
      </c>
    </row>
    <row r="27" spans="1:15" s="165" customFormat="1" ht="10.5" customHeight="1" x14ac:dyDescent="0.25">
      <c r="A27" s="226">
        <f t="shared" si="0"/>
        <v>23</v>
      </c>
      <c r="B27" s="928"/>
      <c r="C27" s="1051"/>
      <c r="D27" s="232" t="s">
        <v>275</v>
      </c>
      <c r="E27" s="233" t="s">
        <v>276</v>
      </c>
      <c r="F27" s="302">
        <v>1</v>
      </c>
      <c r="G27" s="238" t="s">
        <v>271</v>
      </c>
      <c r="H27" s="177"/>
      <c r="I27" s="178"/>
      <c r="J27" s="178"/>
      <c r="K27" s="178"/>
      <c r="L27" s="179"/>
      <c r="M27" s="165" t="s">
        <v>552</v>
      </c>
    </row>
    <row r="28" spans="1:15" s="165" customFormat="1" ht="10.5" customHeight="1" x14ac:dyDescent="0.25">
      <c r="A28" s="236">
        <f t="shared" si="0"/>
        <v>24</v>
      </c>
      <c r="B28" s="928"/>
      <c r="C28" s="1051"/>
      <c r="D28" s="232" t="s">
        <v>278</v>
      </c>
      <c r="E28" s="233" t="s">
        <v>279</v>
      </c>
      <c r="F28" s="324">
        <v>0</v>
      </c>
      <c r="G28" s="237" t="s">
        <v>271</v>
      </c>
      <c r="H28" s="177"/>
      <c r="I28" s="178"/>
      <c r="J28" s="178"/>
      <c r="K28" s="178"/>
      <c r="L28" s="179"/>
      <c r="M28" s="165" t="s">
        <v>552</v>
      </c>
    </row>
    <row r="29" spans="1:15" s="165" customFormat="1" ht="10.5" customHeight="1" thickBot="1" x14ac:dyDescent="0.3">
      <c r="A29" s="217">
        <f>A28+1</f>
        <v>25</v>
      </c>
      <c r="B29" s="928"/>
      <c r="C29" s="1051"/>
      <c r="D29" s="890" t="s">
        <v>281</v>
      </c>
      <c r="E29" s="1031" t="s">
        <v>282</v>
      </c>
      <c r="F29" s="899">
        <v>1</v>
      </c>
      <c r="G29" s="239" t="s">
        <v>285</v>
      </c>
      <c r="H29" s="177"/>
      <c r="I29" s="178"/>
      <c r="J29" s="178"/>
      <c r="K29" s="178"/>
      <c r="L29" s="179"/>
      <c r="M29" s="165" t="s">
        <v>552</v>
      </c>
    </row>
    <row r="30" spans="1:15" s="165" customFormat="1" ht="10.5" customHeight="1" thickBot="1" x14ac:dyDescent="0.3">
      <c r="A30" s="240"/>
      <c r="B30" s="929"/>
      <c r="C30" s="1052"/>
      <c r="D30" s="880"/>
      <c r="E30" s="1053"/>
      <c r="F30" s="1049"/>
      <c r="G30" s="241"/>
      <c r="H30" s="177"/>
      <c r="I30" s="178"/>
      <c r="J30" s="178"/>
      <c r="K30" s="178"/>
      <c r="L30" s="179"/>
      <c r="O30" s="313">
        <f>AVERAGE(F20:F30)</f>
        <v>0.80999999999999994</v>
      </c>
    </row>
    <row r="31" spans="1:15" s="165" customFormat="1" ht="10.5" customHeight="1" thickBot="1" x14ac:dyDescent="0.3">
      <c r="A31" s="973">
        <f>A29+1</f>
        <v>26</v>
      </c>
      <c r="B31" s="878">
        <v>3</v>
      </c>
      <c r="C31" s="986" t="s">
        <v>565</v>
      </c>
      <c r="D31" s="937" t="s">
        <v>286</v>
      </c>
      <c r="E31" s="979" t="s">
        <v>287</v>
      </c>
      <c r="F31" s="1020">
        <v>1</v>
      </c>
      <c r="G31" s="242" t="s">
        <v>289</v>
      </c>
      <c r="H31" s="173"/>
      <c r="I31" s="174"/>
      <c r="J31" s="174"/>
      <c r="K31" s="174"/>
      <c r="L31" s="175"/>
      <c r="M31" s="165" t="s">
        <v>552</v>
      </c>
    </row>
    <row r="32" spans="1:15" s="165" customFormat="1" ht="10.5" customHeight="1" thickBot="1" x14ac:dyDescent="0.3">
      <c r="A32" s="877"/>
      <c r="B32" s="878"/>
      <c r="C32" s="987"/>
      <c r="D32" s="922"/>
      <c r="E32" s="980"/>
      <c r="F32" s="1021"/>
      <c r="G32" s="242"/>
      <c r="H32" s="173"/>
      <c r="I32" s="174"/>
      <c r="J32" s="174"/>
      <c r="K32" s="174"/>
      <c r="L32" s="175"/>
    </row>
    <row r="33" spans="1:13" s="165" customFormat="1" ht="10.5" customHeight="1" thickBot="1" x14ac:dyDescent="0.3">
      <c r="A33" s="226">
        <f>A31+1</f>
        <v>27</v>
      </c>
      <c r="B33" s="878"/>
      <c r="C33" s="987" t="s">
        <v>290</v>
      </c>
      <c r="D33" s="243" t="s">
        <v>291</v>
      </c>
      <c r="E33" s="244" t="s">
        <v>292</v>
      </c>
      <c r="F33" s="302">
        <v>1</v>
      </c>
      <c r="G33" s="242" t="s">
        <v>289</v>
      </c>
      <c r="H33" s="173"/>
      <c r="I33" s="174"/>
      <c r="J33" s="174"/>
      <c r="K33" s="174"/>
      <c r="L33" s="175"/>
      <c r="M33" s="165" t="s">
        <v>552</v>
      </c>
    </row>
    <row r="34" spans="1:13" s="165" customFormat="1" ht="10.5" customHeight="1" thickBot="1" x14ac:dyDescent="0.3">
      <c r="A34" s="226">
        <f t="shared" si="0"/>
        <v>28</v>
      </c>
      <c r="B34" s="878"/>
      <c r="C34" s="987" t="s">
        <v>290</v>
      </c>
      <c r="D34" s="243" t="s">
        <v>294</v>
      </c>
      <c r="E34" s="245" t="s">
        <v>295</v>
      </c>
      <c r="F34" s="318">
        <v>0.7</v>
      </c>
      <c r="G34" s="242" t="s">
        <v>289</v>
      </c>
      <c r="H34" s="173"/>
      <c r="I34" s="174"/>
      <c r="J34" s="174"/>
      <c r="K34" s="174"/>
      <c r="L34" s="175"/>
      <c r="M34" s="165" t="s">
        <v>552</v>
      </c>
    </row>
    <row r="35" spans="1:13" s="165" customFormat="1" ht="10.5" customHeight="1" thickBot="1" x14ac:dyDescent="0.3">
      <c r="A35" s="225">
        <f t="shared" si="0"/>
        <v>29</v>
      </c>
      <c r="B35" s="878"/>
      <c r="C35" s="987" t="s">
        <v>290</v>
      </c>
      <c r="D35" s="933" t="s">
        <v>297</v>
      </c>
      <c r="E35" s="989" t="s">
        <v>298</v>
      </c>
      <c r="F35" s="302">
        <v>1</v>
      </c>
      <c r="G35" s="220" t="s">
        <v>289</v>
      </c>
      <c r="H35" s="173"/>
      <c r="I35" s="174"/>
      <c r="J35" s="174"/>
      <c r="K35" s="174"/>
      <c r="L35" s="175"/>
      <c r="M35" s="165" t="s">
        <v>552</v>
      </c>
    </row>
    <row r="36" spans="1:13" s="165" customFormat="1" ht="10.5" customHeight="1" thickBot="1" x14ac:dyDescent="0.3">
      <c r="A36" s="221">
        <f t="shared" si="0"/>
        <v>30</v>
      </c>
      <c r="B36" s="878"/>
      <c r="C36" s="987"/>
      <c r="D36" s="950"/>
      <c r="E36" s="924"/>
      <c r="F36" s="302">
        <v>1</v>
      </c>
      <c r="G36" s="222" t="s">
        <v>289</v>
      </c>
      <c r="H36" s="173"/>
      <c r="I36" s="174"/>
      <c r="J36" s="174"/>
      <c r="K36" s="174"/>
      <c r="L36" s="175"/>
      <c r="M36" s="165" t="s">
        <v>546</v>
      </c>
    </row>
    <row r="37" spans="1:13" s="165" customFormat="1" ht="10.5" customHeight="1" thickBot="1" x14ac:dyDescent="0.3">
      <c r="A37" s="223">
        <f t="shared" si="0"/>
        <v>31</v>
      </c>
      <c r="B37" s="878"/>
      <c r="C37" s="987"/>
      <c r="D37" s="934"/>
      <c r="E37" s="925"/>
      <c r="F37" s="303">
        <v>1</v>
      </c>
      <c r="G37" s="224" t="s">
        <v>289</v>
      </c>
      <c r="H37" s="173"/>
      <c r="I37" s="174"/>
      <c r="J37" s="174"/>
      <c r="K37" s="174"/>
      <c r="L37" s="175"/>
      <c r="M37" s="165" t="s">
        <v>548</v>
      </c>
    </row>
    <row r="38" spans="1:13" s="165" customFormat="1" ht="10.5" customHeight="1" thickBot="1" x14ac:dyDescent="0.3">
      <c r="A38" s="225">
        <f t="shared" si="0"/>
        <v>32</v>
      </c>
      <c r="B38" s="878"/>
      <c r="C38" s="987" t="s">
        <v>290</v>
      </c>
      <c r="D38" s="933" t="s">
        <v>303</v>
      </c>
      <c r="E38" s="951" t="s">
        <v>304</v>
      </c>
      <c r="F38" s="896">
        <v>0.7</v>
      </c>
      <c r="G38" s="246" t="s">
        <v>306</v>
      </c>
      <c r="H38" s="173"/>
      <c r="I38" s="174"/>
      <c r="J38" s="174"/>
      <c r="K38" s="174"/>
      <c r="L38" s="175"/>
      <c r="M38" s="165" t="s">
        <v>549</v>
      </c>
    </row>
    <row r="39" spans="1:13" s="165" customFormat="1" ht="10.5" customHeight="1" thickBot="1" x14ac:dyDescent="0.3">
      <c r="A39" s="221">
        <f t="shared" si="0"/>
        <v>33</v>
      </c>
      <c r="B39" s="878"/>
      <c r="C39" s="987"/>
      <c r="D39" s="950"/>
      <c r="E39" s="939"/>
      <c r="F39" s="897"/>
      <c r="G39" s="222" t="s">
        <v>306</v>
      </c>
      <c r="H39" s="173"/>
      <c r="I39" s="174"/>
      <c r="J39" s="174"/>
      <c r="K39" s="174"/>
      <c r="L39" s="175"/>
    </row>
    <row r="40" spans="1:13" s="165" customFormat="1" ht="10.5" customHeight="1" thickBot="1" x14ac:dyDescent="0.3">
      <c r="A40" s="221">
        <f t="shared" si="0"/>
        <v>34</v>
      </c>
      <c r="B40" s="878"/>
      <c r="C40" s="987" t="s">
        <v>290</v>
      </c>
      <c r="D40" s="950"/>
      <c r="E40" s="939" t="s">
        <v>304</v>
      </c>
      <c r="F40" s="897"/>
      <c r="G40" s="222" t="s">
        <v>306</v>
      </c>
      <c r="H40" s="173"/>
      <c r="I40" s="174"/>
      <c r="J40" s="174"/>
      <c r="K40" s="174"/>
      <c r="L40" s="175"/>
    </row>
    <row r="41" spans="1:13" s="165" customFormat="1" ht="10.5" customHeight="1" thickBot="1" x14ac:dyDescent="0.3">
      <c r="A41" s="221">
        <f t="shared" si="0"/>
        <v>35</v>
      </c>
      <c r="B41" s="878"/>
      <c r="C41" s="987" t="s">
        <v>290</v>
      </c>
      <c r="D41" s="950"/>
      <c r="E41" s="939" t="s">
        <v>304</v>
      </c>
      <c r="F41" s="897"/>
      <c r="G41" s="222" t="s">
        <v>306</v>
      </c>
      <c r="H41" s="173"/>
      <c r="I41" s="174"/>
      <c r="J41" s="174"/>
      <c r="K41" s="174"/>
      <c r="L41" s="175"/>
    </row>
    <row r="42" spans="1:13" s="165" customFormat="1" ht="10.5" customHeight="1" thickBot="1" x14ac:dyDescent="0.3">
      <c r="A42" s="221">
        <f t="shared" si="0"/>
        <v>36</v>
      </c>
      <c r="B42" s="878"/>
      <c r="C42" s="987" t="s">
        <v>290</v>
      </c>
      <c r="D42" s="950"/>
      <c r="E42" s="939" t="s">
        <v>304</v>
      </c>
      <c r="F42" s="897"/>
      <c r="G42" s="222" t="s">
        <v>306</v>
      </c>
      <c r="H42" s="173"/>
      <c r="I42" s="174"/>
      <c r="J42" s="174"/>
      <c r="K42" s="174"/>
      <c r="L42" s="175"/>
    </row>
    <row r="43" spans="1:13" s="165" customFormat="1" ht="10.5" customHeight="1" thickBot="1" x14ac:dyDescent="0.3">
      <c r="A43" s="221">
        <f t="shared" si="0"/>
        <v>37</v>
      </c>
      <c r="B43" s="878"/>
      <c r="C43" s="987" t="s">
        <v>290</v>
      </c>
      <c r="D43" s="950"/>
      <c r="E43" s="939" t="s">
        <v>304</v>
      </c>
      <c r="F43" s="897"/>
      <c r="G43" s="222" t="s">
        <v>306</v>
      </c>
      <c r="H43" s="173"/>
      <c r="I43" s="174"/>
      <c r="J43" s="174"/>
      <c r="K43" s="174"/>
      <c r="L43" s="175"/>
    </row>
    <row r="44" spans="1:13" s="165" customFormat="1" ht="10.5" customHeight="1" thickBot="1" x14ac:dyDescent="0.3">
      <c r="A44" s="221">
        <f t="shared" si="0"/>
        <v>38</v>
      </c>
      <c r="B44" s="878"/>
      <c r="C44" s="987" t="s">
        <v>290</v>
      </c>
      <c r="D44" s="950"/>
      <c r="E44" s="939" t="s">
        <v>304</v>
      </c>
      <c r="F44" s="897"/>
      <c r="G44" s="222" t="s">
        <v>306</v>
      </c>
      <c r="H44" s="173"/>
      <c r="I44" s="174"/>
      <c r="J44" s="174"/>
      <c r="K44" s="174"/>
      <c r="L44" s="175"/>
    </row>
    <row r="45" spans="1:13" s="165" customFormat="1" ht="10.5" customHeight="1" thickBot="1" x14ac:dyDescent="0.3">
      <c r="A45" s="221">
        <f t="shared" si="0"/>
        <v>39</v>
      </c>
      <c r="B45" s="878"/>
      <c r="C45" s="987" t="s">
        <v>290</v>
      </c>
      <c r="D45" s="950"/>
      <c r="E45" s="939" t="s">
        <v>304</v>
      </c>
      <c r="F45" s="897"/>
      <c r="G45" s="222" t="s">
        <v>306</v>
      </c>
      <c r="H45" s="173"/>
      <c r="I45" s="174"/>
      <c r="J45" s="174"/>
      <c r="K45" s="174"/>
      <c r="L45" s="175"/>
    </row>
    <row r="46" spans="1:13" s="165" customFormat="1" ht="10.5" customHeight="1" thickBot="1" x14ac:dyDescent="0.3">
      <c r="A46" s="221">
        <f t="shared" si="0"/>
        <v>40</v>
      </c>
      <c r="B46" s="878"/>
      <c r="C46" s="987" t="s">
        <v>290</v>
      </c>
      <c r="D46" s="950"/>
      <c r="E46" s="939" t="s">
        <v>304</v>
      </c>
      <c r="F46" s="897"/>
      <c r="G46" s="222" t="s">
        <v>306</v>
      </c>
      <c r="H46" s="173"/>
      <c r="I46" s="174"/>
      <c r="J46" s="174"/>
      <c r="K46" s="174"/>
      <c r="L46" s="175"/>
    </row>
    <row r="47" spans="1:13" s="165" customFormat="1" ht="10.5" customHeight="1" thickBot="1" x14ac:dyDescent="0.3">
      <c r="A47" s="221">
        <f t="shared" si="0"/>
        <v>41</v>
      </c>
      <c r="B47" s="878"/>
      <c r="C47" s="987" t="s">
        <v>290</v>
      </c>
      <c r="D47" s="950"/>
      <c r="E47" s="939" t="s">
        <v>304</v>
      </c>
      <c r="F47" s="897"/>
      <c r="G47" s="222" t="s">
        <v>306</v>
      </c>
      <c r="H47" s="173"/>
      <c r="I47" s="174"/>
      <c r="J47" s="174"/>
      <c r="K47" s="174"/>
      <c r="L47" s="175"/>
    </row>
    <row r="48" spans="1:13" s="165" customFormat="1" ht="10.5" customHeight="1" thickBot="1" x14ac:dyDescent="0.3">
      <c r="A48" s="221">
        <f t="shared" si="0"/>
        <v>42</v>
      </c>
      <c r="B48" s="878"/>
      <c r="C48" s="987" t="s">
        <v>290</v>
      </c>
      <c r="D48" s="950"/>
      <c r="E48" s="939" t="s">
        <v>304</v>
      </c>
      <c r="F48" s="897"/>
      <c r="G48" s="222" t="s">
        <v>321</v>
      </c>
      <c r="H48" s="173"/>
      <c r="I48" s="174"/>
      <c r="J48" s="174"/>
      <c r="K48" s="174"/>
      <c r="L48" s="175"/>
    </row>
    <row r="49" spans="1:15" s="165" customFormat="1" ht="10.5" customHeight="1" thickBot="1" x14ac:dyDescent="0.3">
      <c r="A49" s="223">
        <f t="shared" si="0"/>
        <v>43</v>
      </c>
      <c r="B49" s="878"/>
      <c r="C49" s="987" t="s">
        <v>290</v>
      </c>
      <c r="D49" s="934"/>
      <c r="E49" s="952" t="s">
        <v>304</v>
      </c>
      <c r="F49" s="898"/>
      <c r="G49" s="224" t="s">
        <v>324</v>
      </c>
      <c r="H49" s="173"/>
      <c r="I49" s="174"/>
      <c r="J49" s="174"/>
      <c r="K49" s="174"/>
      <c r="L49" s="175"/>
    </row>
    <row r="50" spans="1:15" s="165" customFormat="1" ht="10.5" customHeight="1" thickBot="1" x14ac:dyDescent="0.3">
      <c r="A50" s="226">
        <f t="shared" si="0"/>
        <v>44</v>
      </c>
      <c r="B50" s="878"/>
      <c r="C50" s="987" t="s">
        <v>290</v>
      </c>
      <c r="D50" s="243" t="s">
        <v>325</v>
      </c>
      <c r="E50" s="244" t="s">
        <v>326</v>
      </c>
      <c r="F50" s="302">
        <v>1</v>
      </c>
      <c r="G50" s="242" t="s">
        <v>289</v>
      </c>
      <c r="H50" s="173"/>
      <c r="I50" s="174"/>
      <c r="J50" s="174"/>
      <c r="K50" s="174"/>
      <c r="L50" s="175"/>
      <c r="M50" s="165" t="s">
        <v>549</v>
      </c>
    </row>
    <row r="51" spans="1:15" s="165" customFormat="1" ht="10.5" customHeight="1" thickBot="1" x14ac:dyDescent="0.3">
      <c r="A51" s="876">
        <f t="shared" si="0"/>
        <v>45</v>
      </c>
      <c r="B51" s="878"/>
      <c r="C51" s="987" t="s">
        <v>290</v>
      </c>
      <c r="D51" s="1047" t="s">
        <v>328</v>
      </c>
      <c r="E51" s="1045" t="s">
        <v>329</v>
      </c>
      <c r="F51" s="1024">
        <v>0.7</v>
      </c>
      <c r="G51" s="247" t="s">
        <v>332</v>
      </c>
      <c r="H51" s="173"/>
      <c r="I51" s="174"/>
      <c r="J51" s="174"/>
      <c r="K51" s="174"/>
      <c r="L51" s="175"/>
      <c r="M51" s="165" t="s">
        <v>549</v>
      </c>
    </row>
    <row r="52" spans="1:15" s="165" customFormat="1" ht="10.5" customHeight="1" thickBot="1" x14ac:dyDescent="0.3">
      <c r="A52" s="1048"/>
      <c r="B52" s="878"/>
      <c r="C52" s="987"/>
      <c r="D52" s="922"/>
      <c r="E52" s="1046"/>
      <c r="F52" s="1025"/>
      <c r="G52" s="248"/>
      <c r="H52" s="173"/>
      <c r="I52" s="174"/>
      <c r="J52" s="174"/>
      <c r="K52" s="174"/>
      <c r="L52" s="175"/>
    </row>
    <row r="53" spans="1:15" s="165" customFormat="1" ht="10.5" customHeight="1" thickBot="1" x14ac:dyDescent="0.3">
      <c r="A53" s="249">
        <f>A51+1</f>
        <v>46</v>
      </c>
      <c r="B53" s="941"/>
      <c r="C53" s="988" t="s">
        <v>290</v>
      </c>
      <c r="D53" s="250" t="s">
        <v>333</v>
      </c>
      <c r="E53" s="251" t="s">
        <v>334</v>
      </c>
      <c r="F53" s="304">
        <v>1</v>
      </c>
      <c r="G53" s="229" t="s">
        <v>321</v>
      </c>
      <c r="H53" s="173"/>
      <c r="I53" s="174"/>
      <c r="J53" s="174"/>
      <c r="K53" s="174"/>
      <c r="L53" s="175"/>
      <c r="M53" s="165" t="s">
        <v>549</v>
      </c>
      <c r="O53" s="313">
        <f>AVERAGE(F31:F53)</f>
        <v>0.90999999999999992</v>
      </c>
    </row>
    <row r="54" spans="1:15" s="165" customFormat="1" ht="10.5" customHeight="1" thickBot="1" x14ac:dyDescent="0.3">
      <c r="A54" s="973">
        <f t="shared" si="0"/>
        <v>47</v>
      </c>
      <c r="B54" s="878">
        <v>4</v>
      </c>
      <c r="C54" s="942" t="s">
        <v>566</v>
      </c>
      <c r="D54" s="1054" t="s">
        <v>337</v>
      </c>
      <c r="E54" s="981" t="s">
        <v>338</v>
      </c>
      <c r="F54" s="1022" t="s">
        <v>573</v>
      </c>
      <c r="G54" s="230" t="s">
        <v>341</v>
      </c>
      <c r="H54" s="177"/>
      <c r="I54" s="178"/>
      <c r="J54" s="178"/>
      <c r="K54" s="178"/>
      <c r="L54" s="179"/>
      <c r="M54" s="165" t="s">
        <v>549</v>
      </c>
    </row>
    <row r="55" spans="1:15" s="165" customFormat="1" ht="10.5" customHeight="1" thickBot="1" x14ac:dyDescent="0.3">
      <c r="A55" s="977"/>
      <c r="B55" s="878"/>
      <c r="C55" s="943"/>
      <c r="D55" s="928"/>
      <c r="E55" s="982"/>
      <c r="F55" s="1023"/>
      <c r="G55" s="230"/>
      <c r="H55" s="177"/>
      <c r="I55" s="178"/>
      <c r="J55" s="178"/>
      <c r="K55" s="178"/>
      <c r="L55" s="179"/>
    </row>
    <row r="56" spans="1:15" s="165" customFormat="1" ht="10.5" customHeight="1" thickBot="1" x14ac:dyDescent="0.3">
      <c r="A56" s="955">
        <f>A54+1</f>
        <v>48</v>
      </c>
      <c r="B56" s="878"/>
      <c r="C56" s="943"/>
      <c r="D56" s="928"/>
      <c r="E56" s="983"/>
      <c r="F56" s="1023"/>
      <c r="G56" s="252"/>
      <c r="H56" s="177"/>
      <c r="I56" s="178"/>
      <c r="J56" s="178"/>
      <c r="K56" s="178"/>
      <c r="L56" s="179"/>
    </row>
    <row r="57" spans="1:15" s="165" customFormat="1" ht="10.5" customHeight="1" thickBot="1" x14ac:dyDescent="0.3">
      <c r="A57" s="955"/>
      <c r="B57" s="878"/>
      <c r="C57" s="943"/>
      <c r="D57" s="928"/>
      <c r="E57" s="983"/>
      <c r="F57" s="1023"/>
      <c r="G57" s="252" t="s">
        <v>341</v>
      </c>
      <c r="H57" s="177"/>
      <c r="I57" s="178"/>
      <c r="J57" s="178"/>
      <c r="K57" s="178"/>
      <c r="L57" s="179"/>
    </row>
    <row r="58" spans="1:15" s="165" customFormat="1" ht="10.5" customHeight="1" thickBot="1" x14ac:dyDescent="0.3">
      <c r="A58" s="955"/>
      <c r="B58" s="878"/>
      <c r="C58" s="943"/>
      <c r="D58" s="928"/>
      <c r="E58" s="983"/>
      <c r="F58" s="1023"/>
      <c r="G58" s="252" t="s">
        <v>341</v>
      </c>
      <c r="H58" s="177"/>
      <c r="I58" s="178"/>
      <c r="J58" s="178"/>
      <c r="K58" s="178"/>
      <c r="L58" s="179"/>
    </row>
    <row r="59" spans="1:15" s="165" customFormat="1" ht="10.5" customHeight="1" thickBot="1" x14ac:dyDescent="0.3">
      <c r="A59" s="955"/>
      <c r="B59" s="878"/>
      <c r="C59" s="943"/>
      <c r="D59" s="928"/>
      <c r="E59" s="983"/>
      <c r="F59" s="1023"/>
      <c r="G59" s="252" t="s">
        <v>341</v>
      </c>
      <c r="H59" s="177"/>
      <c r="I59" s="178"/>
      <c r="J59" s="178"/>
      <c r="K59" s="178"/>
      <c r="L59" s="179"/>
    </row>
    <row r="60" spans="1:15" s="165" customFormat="1" ht="10.5" customHeight="1" thickBot="1" x14ac:dyDescent="0.3">
      <c r="A60" s="955"/>
      <c r="B60" s="878"/>
      <c r="C60" s="943"/>
      <c r="D60" s="928"/>
      <c r="E60" s="983"/>
      <c r="F60" s="1023"/>
      <c r="G60" s="252" t="s">
        <v>341</v>
      </c>
      <c r="H60" s="177"/>
      <c r="I60" s="178"/>
      <c r="J60" s="178"/>
      <c r="K60" s="178"/>
      <c r="L60" s="179"/>
    </row>
    <row r="61" spans="1:15" s="165" customFormat="1" ht="10.5" customHeight="1" thickBot="1" x14ac:dyDescent="0.3">
      <c r="A61" s="221">
        <f>A56+1</f>
        <v>49</v>
      </c>
      <c r="B61" s="878"/>
      <c r="C61" s="943"/>
      <c r="D61" s="928"/>
      <c r="E61" s="983"/>
      <c r="F61" s="1023"/>
      <c r="G61" s="252" t="s">
        <v>341</v>
      </c>
      <c r="H61" s="177"/>
      <c r="I61" s="178"/>
      <c r="J61" s="178"/>
      <c r="K61" s="178"/>
      <c r="L61" s="179"/>
    </row>
    <row r="62" spans="1:15" s="165" customFormat="1" ht="10.5" customHeight="1" thickBot="1" x14ac:dyDescent="0.3">
      <c r="A62" s="221">
        <f>A61+1</f>
        <v>50</v>
      </c>
      <c r="B62" s="878"/>
      <c r="C62" s="943"/>
      <c r="D62" s="928"/>
      <c r="E62" s="983"/>
      <c r="F62" s="1023"/>
      <c r="G62" s="252" t="s">
        <v>341</v>
      </c>
      <c r="H62" s="177"/>
      <c r="I62" s="178"/>
      <c r="J62" s="178"/>
      <c r="K62" s="178"/>
      <c r="L62" s="179"/>
    </row>
    <row r="63" spans="1:15" s="165" customFormat="1" ht="10.5" customHeight="1" thickBot="1" x14ac:dyDescent="0.3">
      <c r="A63" s="221">
        <f>A62+1</f>
        <v>51</v>
      </c>
      <c r="B63" s="878"/>
      <c r="C63" s="943"/>
      <c r="D63" s="928"/>
      <c r="E63" s="983"/>
      <c r="F63" s="1023"/>
      <c r="G63" s="252" t="s">
        <v>341</v>
      </c>
      <c r="H63" s="177"/>
      <c r="I63" s="178"/>
      <c r="J63" s="178"/>
      <c r="K63" s="178"/>
      <c r="L63" s="179"/>
    </row>
    <row r="64" spans="1:15" s="165" customFormat="1" ht="10.5" customHeight="1" thickBot="1" x14ac:dyDescent="0.3">
      <c r="A64" s="221">
        <f>A63+1</f>
        <v>52</v>
      </c>
      <c r="B64" s="878"/>
      <c r="C64" s="943"/>
      <c r="D64" s="928"/>
      <c r="E64" s="983"/>
      <c r="F64" s="1023"/>
      <c r="G64" s="252" t="s">
        <v>341</v>
      </c>
      <c r="H64" s="177"/>
      <c r="I64" s="178"/>
      <c r="J64" s="178"/>
      <c r="K64" s="178"/>
      <c r="L64" s="179"/>
    </row>
    <row r="65" spans="1:15" s="165" customFormat="1" ht="10.5" customHeight="1" thickBot="1" x14ac:dyDescent="0.3">
      <c r="A65" s="221">
        <f>A64+1</f>
        <v>53</v>
      </c>
      <c r="B65" s="878"/>
      <c r="C65" s="943"/>
      <c r="D65" s="928"/>
      <c r="E65" s="983"/>
      <c r="F65" s="1023"/>
      <c r="G65" s="252" t="s">
        <v>341</v>
      </c>
      <c r="H65" s="177"/>
      <c r="I65" s="178"/>
      <c r="J65" s="178"/>
      <c r="K65" s="178"/>
      <c r="L65" s="179"/>
    </row>
    <row r="66" spans="1:15" s="165" customFormat="1" ht="10.5" customHeight="1" thickBot="1" x14ac:dyDescent="0.3">
      <c r="A66" s="953">
        <f>A65+1</f>
        <v>54</v>
      </c>
      <c r="B66" s="878"/>
      <c r="C66" s="943"/>
      <c r="D66" s="928"/>
      <c r="E66" s="983"/>
      <c r="F66" s="1023"/>
      <c r="G66" s="1014" t="s">
        <v>341</v>
      </c>
      <c r="H66" s="177"/>
      <c r="I66" s="178"/>
      <c r="J66" s="178"/>
      <c r="K66" s="178"/>
      <c r="L66" s="179"/>
    </row>
    <row r="67" spans="1:15" s="165" customFormat="1" ht="10.5" customHeight="1" thickBot="1" x14ac:dyDescent="0.3">
      <c r="A67" s="953"/>
      <c r="B67" s="878"/>
      <c r="C67" s="943"/>
      <c r="D67" s="928"/>
      <c r="E67" s="983"/>
      <c r="F67" s="1023"/>
      <c r="G67" s="1015"/>
      <c r="H67" s="177"/>
      <c r="I67" s="178"/>
      <c r="J67" s="178"/>
      <c r="K67" s="178"/>
      <c r="L67" s="179"/>
    </row>
    <row r="68" spans="1:15" s="165" customFormat="1" ht="10.5" customHeight="1" thickBot="1" x14ac:dyDescent="0.3">
      <c r="A68" s="953"/>
      <c r="B68" s="878"/>
      <c r="C68" s="943"/>
      <c r="D68" s="928"/>
      <c r="E68" s="983"/>
      <c r="F68" s="1023"/>
      <c r="G68" s="1015"/>
      <c r="H68" s="177"/>
      <c r="I68" s="178"/>
      <c r="J68" s="178"/>
      <c r="K68" s="178"/>
      <c r="L68" s="179"/>
    </row>
    <row r="69" spans="1:15" s="165" customFormat="1" ht="10.5" customHeight="1" thickBot="1" x14ac:dyDescent="0.3">
      <c r="A69" s="954"/>
      <c r="B69" s="878"/>
      <c r="C69" s="943"/>
      <c r="D69" s="1055"/>
      <c r="E69" s="984"/>
      <c r="F69" s="1023"/>
      <c r="G69" s="1016"/>
      <c r="H69" s="177"/>
      <c r="I69" s="178"/>
      <c r="J69" s="178"/>
      <c r="K69" s="178"/>
      <c r="L69" s="179"/>
    </row>
    <row r="70" spans="1:15" s="165" customFormat="1" ht="10.5" customHeight="1" thickBot="1" x14ac:dyDescent="0.3">
      <c r="A70" s="977">
        <f>A66+1</f>
        <v>55</v>
      </c>
      <c r="B70" s="878"/>
      <c r="C70" s="943"/>
      <c r="D70" s="926" t="s">
        <v>355</v>
      </c>
      <c r="E70" s="887" t="s">
        <v>356</v>
      </c>
      <c r="F70" s="948">
        <v>0.7</v>
      </c>
      <c r="G70" s="230" t="s">
        <v>676</v>
      </c>
      <c r="H70" s="177"/>
      <c r="I70" s="178"/>
      <c r="J70" s="178"/>
      <c r="K70" s="178"/>
      <c r="L70" s="179"/>
    </row>
    <row r="71" spans="1:15" s="165" customFormat="1" ht="10.5" customHeight="1" thickBot="1" x14ac:dyDescent="0.3">
      <c r="A71" s="985"/>
      <c r="B71" s="878"/>
      <c r="C71" s="943"/>
      <c r="D71" s="941"/>
      <c r="E71" s="888"/>
      <c r="F71" s="949"/>
      <c r="G71" s="230" t="s">
        <v>676</v>
      </c>
      <c r="H71" s="177"/>
      <c r="I71" s="178"/>
      <c r="J71" s="178"/>
      <c r="K71" s="178"/>
      <c r="L71" s="179"/>
    </row>
    <row r="72" spans="1:15" s="165" customFormat="1" ht="10.5" customHeight="1" thickBot="1" x14ac:dyDescent="0.3">
      <c r="A72" s="985"/>
      <c r="B72" s="878"/>
      <c r="C72" s="943"/>
      <c r="D72" s="941"/>
      <c r="E72" s="888"/>
      <c r="F72" s="949"/>
      <c r="G72" s="230" t="s">
        <v>676</v>
      </c>
      <c r="H72" s="177"/>
      <c r="I72" s="178"/>
      <c r="J72" s="178"/>
      <c r="K72" s="178"/>
      <c r="L72" s="179"/>
    </row>
    <row r="73" spans="1:15" s="165" customFormat="1" ht="10.5" customHeight="1" thickBot="1" x14ac:dyDescent="0.3">
      <c r="A73" s="985"/>
      <c r="B73" s="878"/>
      <c r="C73" s="943"/>
      <c r="D73" s="941"/>
      <c r="E73" s="888"/>
      <c r="F73" s="949"/>
      <c r="G73" s="230" t="s">
        <v>676</v>
      </c>
      <c r="H73" s="177"/>
      <c r="I73" s="178"/>
      <c r="J73" s="178"/>
      <c r="K73" s="178"/>
      <c r="L73" s="179"/>
    </row>
    <row r="74" spans="1:15" s="165" customFormat="1" ht="10.5" customHeight="1" thickBot="1" x14ac:dyDescent="0.3">
      <c r="A74" s="221">
        <f>A70+1</f>
        <v>56</v>
      </c>
      <c r="B74" s="878"/>
      <c r="C74" s="943"/>
      <c r="D74" s="941"/>
      <c r="E74" s="888" t="s">
        <v>360</v>
      </c>
      <c r="F74" s="949"/>
      <c r="G74" s="230" t="s">
        <v>676</v>
      </c>
      <c r="H74" s="177"/>
      <c r="I74" s="178"/>
      <c r="J74" s="178"/>
      <c r="K74" s="178"/>
      <c r="L74" s="179"/>
    </row>
    <row r="75" spans="1:15" s="165" customFormat="1" ht="10.5" customHeight="1" thickBot="1" x14ac:dyDescent="0.3">
      <c r="A75" s="223">
        <f t="shared" ref="A75:A139" si="1">A74+1</f>
        <v>57</v>
      </c>
      <c r="B75" s="878"/>
      <c r="C75" s="943"/>
      <c r="D75" s="891"/>
      <c r="E75" s="889" t="s">
        <v>360</v>
      </c>
      <c r="F75" s="949"/>
      <c r="G75" s="231" t="s">
        <v>341</v>
      </c>
      <c r="H75" s="177"/>
      <c r="I75" s="178"/>
      <c r="J75" s="178"/>
      <c r="K75" s="178"/>
      <c r="L75" s="179"/>
      <c r="M75" s="165" t="s">
        <v>551</v>
      </c>
    </row>
    <row r="76" spans="1:15" s="165" customFormat="1" ht="10.5" customHeight="1" thickBot="1" x14ac:dyDescent="0.3">
      <c r="A76" s="217">
        <f t="shared" si="1"/>
        <v>58</v>
      </c>
      <c r="B76" s="941"/>
      <c r="C76" s="944"/>
      <c r="D76" s="253" t="s">
        <v>364</v>
      </c>
      <c r="E76" s="254" t="s">
        <v>365</v>
      </c>
      <c r="F76" s="319">
        <v>0.7</v>
      </c>
      <c r="G76" s="255" t="s">
        <v>341</v>
      </c>
      <c r="H76" s="177"/>
      <c r="I76" s="178"/>
      <c r="J76" s="178"/>
      <c r="K76" s="178"/>
      <c r="L76" s="179"/>
      <c r="M76" s="165" t="s">
        <v>549</v>
      </c>
      <c r="O76" s="313">
        <f>AVERAGE(F54:F76)</f>
        <v>0.7</v>
      </c>
    </row>
    <row r="77" spans="1:15" s="165" customFormat="1" ht="10.5" customHeight="1" thickBot="1" x14ac:dyDescent="0.3">
      <c r="A77" s="256">
        <f t="shared" si="1"/>
        <v>59</v>
      </c>
      <c r="B77" s="941">
        <v>5</v>
      </c>
      <c r="C77" s="917" t="s">
        <v>567</v>
      </c>
      <c r="D77" s="257" t="s">
        <v>367</v>
      </c>
      <c r="E77" s="258" t="s">
        <v>368</v>
      </c>
      <c r="F77" s="305">
        <v>1</v>
      </c>
      <c r="G77" s="259" t="s">
        <v>370</v>
      </c>
      <c r="H77" s="173"/>
      <c r="I77" s="174"/>
      <c r="J77" s="174"/>
      <c r="K77" s="174"/>
      <c r="L77" s="175"/>
      <c r="M77" s="165" t="s">
        <v>549</v>
      </c>
    </row>
    <row r="78" spans="1:15" s="165" customFormat="1" ht="10.5" customHeight="1" thickBot="1" x14ac:dyDescent="0.3">
      <c r="A78" s="236">
        <f t="shared" si="1"/>
        <v>60</v>
      </c>
      <c r="B78" s="941"/>
      <c r="C78" s="918"/>
      <c r="D78" s="933" t="s">
        <v>371</v>
      </c>
      <c r="E78" s="951" t="s">
        <v>372</v>
      </c>
      <c r="F78" s="306">
        <v>1</v>
      </c>
      <c r="G78" s="220" t="s">
        <v>370</v>
      </c>
      <c r="H78" s="173"/>
      <c r="I78" s="174"/>
      <c r="J78" s="174"/>
      <c r="K78" s="174"/>
      <c r="L78" s="175"/>
      <c r="M78" s="165" t="s">
        <v>549</v>
      </c>
    </row>
    <row r="79" spans="1:15" s="165" customFormat="1" ht="10.5" customHeight="1" thickBot="1" x14ac:dyDescent="0.3">
      <c r="A79" s="236">
        <f t="shared" si="1"/>
        <v>61</v>
      </c>
      <c r="B79" s="941"/>
      <c r="C79" s="918"/>
      <c r="D79" s="950"/>
      <c r="E79" s="939"/>
      <c r="F79" s="306">
        <v>1</v>
      </c>
      <c r="G79" s="222" t="s">
        <v>370</v>
      </c>
      <c r="H79" s="173"/>
      <c r="I79" s="174"/>
      <c r="J79" s="174"/>
      <c r="K79" s="174"/>
      <c r="L79" s="175"/>
      <c r="M79" s="165" t="s">
        <v>549</v>
      </c>
    </row>
    <row r="80" spans="1:15" s="165" customFormat="1" ht="10.5" customHeight="1" thickBot="1" x14ac:dyDescent="0.3">
      <c r="A80" s="236">
        <f t="shared" si="1"/>
        <v>62</v>
      </c>
      <c r="B80" s="941"/>
      <c r="C80" s="918"/>
      <c r="D80" s="934"/>
      <c r="E80" s="952"/>
      <c r="F80" s="307">
        <v>1</v>
      </c>
      <c r="G80" s="224" t="s">
        <v>370</v>
      </c>
      <c r="H80" s="173"/>
      <c r="I80" s="174"/>
      <c r="J80" s="174"/>
      <c r="K80" s="174"/>
      <c r="L80" s="175"/>
      <c r="M80" s="165" t="s">
        <v>549</v>
      </c>
    </row>
    <row r="81" spans="1:15" s="165" customFormat="1" ht="10.5" customHeight="1" thickBot="1" x14ac:dyDescent="0.3">
      <c r="A81" s="260">
        <f t="shared" si="1"/>
        <v>63</v>
      </c>
      <c r="B81" s="941"/>
      <c r="C81" s="978"/>
      <c r="D81" s="261" t="s">
        <v>377</v>
      </c>
      <c r="E81" s="262" t="s">
        <v>378</v>
      </c>
      <c r="F81" s="314">
        <v>0.7</v>
      </c>
      <c r="G81" s="229" t="s">
        <v>370</v>
      </c>
      <c r="H81" s="173"/>
      <c r="I81" s="174"/>
      <c r="J81" s="174"/>
      <c r="K81" s="174"/>
      <c r="L81" s="175"/>
      <c r="M81" s="165" t="s">
        <v>549</v>
      </c>
      <c r="O81" s="313">
        <f>AVERAGE(F77:F81)</f>
        <v>0.94000000000000006</v>
      </c>
    </row>
    <row r="82" spans="1:15" s="165" customFormat="1" ht="10.5" customHeight="1" x14ac:dyDescent="0.25">
      <c r="A82" s="256">
        <f t="shared" si="1"/>
        <v>64</v>
      </c>
      <c r="B82" s="878">
        <v>6</v>
      </c>
      <c r="C82" s="930" t="s">
        <v>568</v>
      </c>
      <c r="D82" s="878" t="s">
        <v>380</v>
      </c>
      <c r="E82" s="914" t="s">
        <v>381</v>
      </c>
      <c r="F82" s="308">
        <v>1</v>
      </c>
      <c r="G82" s="230" t="s">
        <v>174</v>
      </c>
      <c r="H82" s="177"/>
      <c r="I82" s="178"/>
      <c r="J82" s="178"/>
      <c r="K82" s="178"/>
      <c r="L82" s="179"/>
      <c r="M82" s="165" t="s">
        <v>549</v>
      </c>
    </row>
    <row r="83" spans="1:15" s="165" customFormat="1" ht="10.5" customHeight="1" x14ac:dyDescent="0.25">
      <c r="A83" s="236">
        <f t="shared" si="1"/>
        <v>65</v>
      </c>
      <c r="B83" s="879"/>
      <c r="C83" s="931"/>
      <c r="D83" s="879"/>
      <c r="E83" s="888" t="s">
        <v>381</v>
      </c>
      <c r="F83" s="316">
        <v>0.7</v>
      </c>
      <c r="G83" s="252" t="s">
        <v>174</v>
      </c>
      <c r="H83" s="177"/>
      <c r="I83" s="178"/>
      <c r="J83" s="178"/>
      <c r="K83" s="178"/>
      <c r="L83" s="179"/>
    </row>
    <row r="84" spans="1:15" s="165" customFormat="1" ht="10.5" customHeight="1" x14ac:dyDescent="0.25">
      <c r="A84" s="226">
        <f t="shared" si="1"/>
        <v>66</v>
      </c>
      <c r="B84" s="879"/>
      <c r="C84" s="931"/>
      <c r="D84" s="879"/>
      <c r="E84" s="888" t="s">
        <v>381</v>
      </c>
      <c r="F84" s="316">
        <v>0.7</v>
      </c>
      <c r="G84" s="230" t="s">
        <v>174</v>
      </c>
      <c r="H84" s="177"/>
      <c r="I84" s="178"/>
      <c r="J84" s="178"/>
      <c r="K84" s="178"/>
      <c r="L84" s="179"/>
    </row>
    <row r="85" spans="1:15" s="165" customFormat="1" ht="10.5" customHeight="1" x14ac:dyDescent="0.25">
      <c r="A85" s="236">
        <f t="shared" si="1"/>
        <v>67</v>
      </c>
      <c r="B85" s="879"/>
      <c r="C85" s="931"/>
      <c r="D85" s="879"/>
      <c r="E85" s="888" t="s">
        <v>381</v>
      </c>
      <c r="F85" s="316">
        <v>0.7</v>
      </c>
      <c r="G85" s="252" t="s">
        <v>174</v>
      </c>
      <c r="H85" s="177"/>
      <c r="I85" s="178"/>
      <c r="J85" s="178"/>
      <c r="K85" s="178"/>
      <c r="L85" s="179"/>
    </row>
    <row r="86" spans="1:15" s="165" customFormat="1" ht="10.5" customHeight="1" x14ac:dyDescent="0.25">
      <c r="A86" s="236">
        <f t="shared" si="1"/>
        <v>68</v>
      </c>
      <c r="B86" s="879"/>
      <c r="C86" s="931"/>
      <c r="D86" s="879"/>
      <c r="E86" s="888" t="s">
        <v>381</v>
      </c>
      <c r="F86" s="299">
        <v>1</v>
      </c>
      <c r="G86" s="252" t="s">
        <v>215</v>
      </c>
      <c r="H86" s="177"/>
      <c r="I86" s="178"/>
      <c r="J86" s="178"/>
      <c r="K86" s="178"/>
      <c r="L86" s="179"/>
    </row>
    <row r="87" spans="1:15" s="165" customFormat="1" ht="10.5" customHeight="1" x14ac:dyDescent="0.25">
      <c r="A87" s="236">
        <f t="shared" si="1"/>
        <v>69</v>
      </c>
      <c r="B87" s="879"/>
      <c r="C87" s="931"/>
      <c r="D87" s="879"/>
      <c r="E87" s="888" t="s">
        <v>381</v>
      </c>
      <c r="F87" s="299">
        <v>1</v>
      </c>
      <c r="G87" s="252" t="s">
        <v>174</v>
      </c>
      <c r="H87" s="177"/>
      <c r="I87" s="178"/>
      <c r="J87" s="178"/>
      <c r="K87" s="178"/>
      <c r="L87" s="179"/>
    </row>
    <row r="88" spans="1:15" s="165" customFormat="1" ht="10.5" customHeight="1" x14ac:dyDescent="0.25">
      <c r="A88" s="236">
        <f t="shared" si="1"/>
        <v>70</v>
      </c>
      <c r="B88" s="879"/>
      <c r="C88" s="931"/>
      <c r="D88" s="879"/>
      <c r="E88" s="888" t="s">
        <v>381</v>
      </c>
      <c r="F88" s="299">
        <v>1</v>
      </c>
      <c r="G88" s="252" t="s">
        <v>174</v>
      </c>
      <c r="H88" s="177"/>
      <c r="I88" s="178"/>
      <c r="J88" s="178"/>
      <c r="K88" s="178"/>
      <c r="L88" s="179"/>
    </row>
    <row r="89" spans="1:15" s="165" customFormat="1" ht="10.5" customHeight="1" x14ac:dyDescent="0.25">
      <c r="A89" s="236">
        <f t="shared" si="1"/>
        <v>71</v>
      </c>
      <c r="B89" s="879"/>
      <c r="C89" s="931"/>
      <c r="D89" s="886"/>
      <c r="E89" s="889" t="s">
        <v>381</v>
      </c>
      <c r="F89" s="299">
        <v>1</v>
      </c>
      <c r="G89" s="231" t="s">
        <v>174</v>
      </c>
      <c r="H89" s="177"/>
      <c r="I89" s="178"/>
      <c r="J89" s="178"/>
      <c r="K89" s="178"/>
      <c r="L89" s="179"/>
      <c r="M89" s="165" t="s">
        <v>552</v>
      </c>
    </row>
    <row r="90" spans="1:15" s="165" customFormat="1" ht="10.5" customHeight="1" x14ac:dyDescent="0.25">
      <c r="A90" s="226">
        <f t="shared" si="1"/>
        <v>72</v>
      </c>
      <c r="B90" s="879"/>
      <c r="C90" s="931"/>
      <c r="D90" s="911" t="s">
        <v>390</v>
      </c>
      <c r="E90" s="892" t="s">
        <v>391</v>
      </c>
      <c r="F90" s="948">
        <v>0.7</v>
      </c>
      <c r="G90" s="230" t="s">
        <v>370</v>
      </c>
      <c r="H90" s="177"/>
      <c r="I90" s="178"/>
      <c r="J90" s="178"/>
      <c r="K90" s="178"/>
      <c r="L90" s="179"/>
      <c r="M90" s="165" t="s">
        <v>552</v>
      </c>
    </row>
    <row r="91" spans="1:15" s="165" customFormat="1" ht="10.5" customHeight="1" x14ac:dyDescent="0.25">
      <c r="A91" s="236">
        <f t="shared" si="1"/>
        <v>73</v>
      </c>
      <c r="B91" s="879"/>
      <c r="C91" s="931"/>
      <c r="D91" s="912"/>
      <c r="E91" s="888"/>
      <c r="F91" s="949"/>
      <c r="G91" s="252" t="s">
        <v>370</v>
      </c>
      <c r="H91" s="177"/>
      <c r="I91" s="178"/>
      <c r="J91" s="178"/>
      <c r="K91" s="178"/>
      <c r="L91" s="179"/>
    </row>
    <row r="92" spans="1:15" s="165" customFormat="1" ht="10.5" customHeight="1" x14ac:dyDescent="0.25">
      <c r="A92" s="236">
        <f t="shared" si="1"/>
        <v>74</v>
      </c>
      <c r="B92" s="879"/>
      <c r="C92" s="931"/>
      <c r="D92" s="912"/>
      <c r="E92" s="888"/>
      <c r="F92" s="949"/>
      <c r="G92" s="252" t="s">
        <v>370</v>
      </c>
      <c r="H92" s="177"/>
      <c r="I92" s="178"/>
      <c r="J92" s="178"/>
      <c r="K92" s="178"/>
      <c r="L92" s="179"/>
    </row>
    <row r="93" spans="1:15" s="165" customFormat="1" ht="10.5" customHeight="1" x14ac:dyDescent="0.25">
      <c r="A93" s="236">
        <f t="shared" si="1"/>
        <v>75</v>
      </c>
      <c r="B93" s="879"/>
      <c r="C93" s="931"/>
      <c r="D93" s="912"/>
      <c r="E93" s="888"/>
      <c r="F93" s="949"/>
      <c r="G93" s="252" t="s">
        <v>370</v>
      </c>
      <c r="H93" s="177"/>
      <c r="I93" s="178"/>
      <c r="J93" s="178"/>
      <c r="K93" s="178"/>
      <c r="L93" s="179"/>
    </row>
    <row r="94" spans="1:15" s="165" customFormat="1" ht="10.5" customHeight="1" x14ac:dyDescent="0.25">
      <c r="A94" s="236">
        <f t="shared" si="1"/>
        <v>76</v>
      </c>
      <c r="B94" s="879"/>
      <c r="C94" s="931"/>
      <c r="D94" s="912"/>
      <c r="E94" s="888"/>
      <c r="F94" s="949"/>
      <c r="G94" s="252" t="s">
        <v>370</v>
      </c>
      <c r="H94" s="177"/>
      <c r="I94" s="178"/>
      <c r="J94" s="178"/>
      <c r="K94" s="178"/>
      <c r="L94" s="179"/>
    </row>
    <row r="95" spans="1:15" s="165" customFormat="1" ht="10.5" customHeight="1" x14ac:dyDescent="0.25">
      <c r="A95" s="236">
        <f t="shared" si="1"/>
        <v>77</v>
      </c>
      <c r="B95" s="879"/>
      <c r="C95" s="931"/>
      <c r="D95" s="912"/>
      <c r="E95" s="888"/>
      <c r="F95" s="949"/>
      <c r="G95" s="252" t="s">
        <v>370</v>
      </c>
      <c r="H95" s="177"/>
      <c r="I95" s="178"/>
      <c r="J95" s="178"/>
      <c r="K95" s="178"/>
      <c r="L95" s="179"/>
    </row>
    <row r="96" spans="1:15" s="165" customFormat="1" ht="10.5" customHeight="1" x14ac:dyDescent="0.25">
      <c r="A96" s="236">
        <f t="shared" si="1"/>
        <v>78</v>
      </c>
      <c r="B96" s="879"/>
      <c r="C96" s="931"/>
      <c r="D96" s="913"/>
      <c r="E96" s="889"/>
      <c r="F96" s="1019"/>
      <c r="G96" s="231" t="s">
        <v>370</v>
      </c>
      <c r="H96" s="177"/>
      <c r="I96" s="178"/>
      <c r="J96" s="178"/>
      <c r="K96" s="178"/>
      <c r="L96" s="179"/>
    </row>
    <row r="97" spans="1:15" s="165" customFormat="1" ht="10.5" customHeight="1" x14ac:dyDescent="0.25">
      <c r="A97" s="226">
        <f t="shared" si="1"/>
        <v>79</v>
      </c>
      <c r="B97" s="879"/>
      <c r="C97" s="931"/>
      <c r="D97" s="232" t="s">
        <v>400</v>
      </c>
      <c r="E97" s="233" t="s">
        <v>401</v>
      </c>
      <c r="F97" s="318">
        <v>0.7</v>
      </c>
      <c r="G97" s="235" t="s">
        <v>174</v>
      </c>
      <c r="H97" s="177"/>
      <c r="I97" s="178"/>
      <c r="J97" s="178"/>
      <c r="K97" s="178"/>
      <c r="L97" s="179"/>
      <c r="M97" s="165" t="s">
        <v>549</v>
      </c>
    </row>
    <row r="98" spans="1:15" s="165" customFormat="1" ht="10.5" customHeight="1" x14ac:dyDescent="0.25">
      <c r="A98" s="226">
        <f t="shared" si="1"/>
        <v>80</v>
      </c>
      <c r="B98" s="879"/>
      <c r="C98" s="931"/>
      <c r="D98" s="232" t="s">
        <v>404</v>
      </c>
      <c r="E98" s="233" t="s">
        <v>405</v>
      </c>
      <c r="F98" s="318">
        <v>0.7</v>
      </c>
      <c r="G98" s="235" t="s">
        <v>174</v>
      </c>
      <c r="H98" s="177"/>
      <c r="I98" s="178"/>
      <c r="J98" s="178"/>
      <c r="K98" s="178"/>
      <c r="L98" s="179"/>
      <c r="M98" s="165" t="s">
        <v>549</v>
      </c>
    </row>
    <row r="99" spans="1:15" s="165" customFormat="1" ht="10.5" customHeight="1" thickBot="1" x14ac:dyDescent="0.3">
      <c r="A99" s="226">
        <f t="shared" si="1"/>
        <v>81</v>
      </c>
      <c r="B99" s="879"/>
      <c r="C99" s="931"/>
      <c r="D99" s="926" t="s">
        <v>408</v>
      </c>
      <c r="E99" s="892" t="s">
        <v>409</v>
      </c>
      <c r="F99" s="896">
        <v>1</v>
      </c>
      <c r="G99" s="230" t="s">
        <v>411</v>
      </c>
      <c r="H99" s="177"/>
      <c r="I99" s="178"/>
      <c r="J99" s="178"/>
      <c r="K99" s="178"/>
      <c r="L99" s="179"/>
      <c r="M99" s="165" t="s">
        <v>549</v>
      </c>
    </row>
    <row r="100" spans="1:15" s="165" customFormat="1" ht="10.5" customHeight="1" thickBot="1" x14ac:dyDescent="0.3">
      <c r="A100" s="236">
        <f t="shared" si="1"/>
        <v>82</v>
      </c>
      <c r="B100" s="879"/>
      <c r="C100" s="931"/>
      <c r="D100" s="941"/>
      <c r="E100" s="888" t="s">
        <v>409</v>
      </c>
      <c r="F100" s="897"/>
      <c r="G100" s="252" t="s">
        <v>411</v>
      </c>
      <c r="H100" s="177"/>
      <c r="I100" s="178"/>
      <c r="J100" s="178"/>
      <c r="K100" s="178"/>
      <c r="L100" s="179"/>
    </row>
    <row r="101" spans="1:15" s="165" customFormat="1" ht="10.5" customHeight="1" thickBot="1" x14ac:dyDescent="0.3">
      <c r="A101" s="236">
        <f t="shared" si="1"/>
        <v>83</v>
      </c>
      <c r="B101" s="879"/>
      <c r="C101" s="931"/>
      <c r="D101" s="941"/>
      <c r="E101" s="888" t="s">
        <v>409</v>
      </c>
      <c r="F101" s="897"/>
      <c r="G101" s="252" t="s">
        <v>411</v>
      </c>
      <c r="H101" s="177"/>
      <c r="I101" s="178"/>
      <c r="J101" s="178"/>
      <c r="K101" s="178"/>
      <c r="L101" s="179"/>
    </row>
    <row r="102" spans="1:15" s="165" customFormat="1" ht="10.5" customHeight="1" x14ac:dyDescent="0.25">
      <c r="A102" s="236">
        <f t="shared" si="1"/>
        <v>84</v>
      </c>
      <c r="B102" s="879"/>
      <c r="C102" s="931"/>
      <c r="D102" s="891"/>
      <c r="E102" s="889" t="s">
        <v>409</v>
      </c>
      <c r="F102" s="898"/>
      <c r="G102" s="231" t="s">
        <v>411</v>
      </c>
      <c r="H102" s="177"/>
      <c r="I102" s="178"/>
      <c r="J102" s="178"/>
      <c r="K102" s="178"/>
      <c r="L102" s="179"/>
    </row>
    <row r="103" spans="1:15" s="165" customFormat="1" ht="10.5" customHeight="1" thickBot="1" x14ac:dyDescent="0.3">
      <c r="A103" s="217">
        <f t="shared" si="1"/>
        <v>85</v>
      </c>
      <c r="B103" s="880"/>
      <c r="C103" s="932"/>
      <c r="D103" s="253" t="s">
        <v>416</v>
      </c>
      <c r="E103" s="254" t="s">
        <v>417</v>
      </c>
      <c r="F103" s="298">
        <v>1</v>
      </c>
      <c r="G103" s="263" t="s">
        <v>321</v>
      </c>
      <c r="H103" s="177"/>
      <c r="I103" s="178"/>
      <c r="J103" s="178"/>
      <c r="K103" s="178"/>
      <c r="L103" s="179"/>
      <c r="M103" s="165" t="s">
        <v>549</v>
      </c>
      <c r="O103" s="313">
        <f>AVERAGE(F82:F103)</f>
        <v>0.86153846153846148</v>
      </c>
    </row>
    <row r="104" spans="1:15" s="165" customFormat="1" ht="10.5" customHeight="1" thickBot="1" x14ac:dyDescent="0.3">
      <c r="A104" s="256">
        <f t="shared" si="1"/>
        <v>86</v>
      </c>
      <c r="B104" s="879">
        <v>7</v>
      </c>
      <c r="C104" s="917" t="s">
        <v>569</v>
      </c>
      <c r="D104" s="1026" t="s">
        <v>421</v>
      </c>
      <c r="E104" s="1028" t="s">
        <v>422</v>
      </c>
      <c r="F104" s="320">
        <v>0.7</v>
      </c>
      <c r="G104" s="264"/>
      <c r="H104" s="173"/>
      <c r="I104" s="174"/>
      <c r="J104" s="174"/>
      <c r="K104" s="174"/>
      <c r="L104" s="175"/>
      <c r="M104" s="165" t="s">
        <v>549</v>
      </c>
    </row>
    <row r="105" spans="1:15" s="165" customFormat="1" ht="10.5" customHeight="1" thickBot="1" x14ac:dyDescent="0.3">
      <c r="A105" s="236">
        <f t="shared" si="1"/>
        <v>87</v>
      </c>
      <c r="B105" s="878"/>
      <c r="C105" s="918" t="s">
        <v>420</v>
      </c>
      <c r="D105" s="950"/>
      <c r="E105" s="1029"/>
      <c r="F105" s="325">
        <v>0</v>
      </c>
      <c r="G105" s="222" t="s">
        <v>175</v>
      </c>
      <c r="H105" s="173"/>
      <c r="I105" s="174"/>
      <c r="J105" s="174"/>
      <c r="K105" s="174"/>
      <c r="L105" s="175"/>
    </row>
    <row r="106" spans="1:15" s="165" customFormat="1" ht="10.5" customHeight="1" thickBot="1" x14ac:dyDescent="0.3">
      <c r="A106" s="236">
        <f t="shared" si="1"/>
        <v>88</v>
      </c>
      <c r="B106" s="878"/>
      <c r="C106" s="918" t="s">
        <v>420</v>
      </c>
      <c r="D106" s="950"/>
      <c r="E106" s="1029"/>
      <c r="F106" s="325">
        <v>0</v>
      </c>
      <c r="G106" s="222" t="s">
        <v>427</v>
      </c>
      <c r="H106" s="173"/>
      <c r="I106" s="174"/>
      <c r="J106" s="174"/>
      <c r="K106" s="174"/>
      <c r="L106" s="175"/>
    </row>
    <row r="107" spans="1:15" s="165" customFormat="1" ht="10.5" customHeight="1" thickBot="1" x14ac:dyDescent="0.3">
      <c r="A107" s="876">
        <f t="shared" si="1"/>
        <v>89</v>
      </c>
      <c r="B107" s="878"/>
      <c r="C107" s="918" t="s">
        <v>420</v>
      </c>
      <c r="D107" s="950"/>
      <c r="E107" s="1029"/>
      <c r="F107" s="1017">
        <v>0</v>
      </c>
      <c r="G107" s="222" t="s">
        <v>174</v>
      </c>
      <c r="H107" s="173"/>
      <c r="I107" s="174"/>
      <c r="J107" s="174"/>
      <c r="K107" s="174"/>
      <c r="L107" s="175"/>
    </row>
    <row r="108" spans="1:15" s="165" customFormat="1" ht="10.5" customHeight="1" thickBot="1" x14ac:dyDescent="0.3">
      <c r="A108" s="877"/>
      <c r="B108" s="878"/>
      <c r="C108" s="918"/>
      <c r="D108" s="1027"/>
      <c r="E108" s="1030"/>
      <c r="F108" s="1018"/>
      <c r="G108" s="265"/>
      <c r="H108" s="173"/>
      <c r="I108" s="174"/>
      <c r="J108" s="174"/>
      <c r="K108" s="174"/>
      <c r="L108" s="175"/>
    </row>
    <row r="109" spans="1:15" s="165" customFormat="1" ht="10.5" customHeight="1" thickBot="1" x14ac:dyDescent="0.3">
      <c r="A109" s="260">
        <f>A107+1</f>
        <v>90</v>
      </c>
      <c r="B109" s="878"/>
      <c r="C109" s="918"/>
      <c r="D109" s="934"/>
      <c r="E109" s="936"/>
      <c r="F109" s="321">
        <v>0.7</v>
      </c>
      <c r="G109" s="224" t="s">
        <v>177</v>
      </c>
      <c r="H109" s="173"/>
      <c r="I109" s="174"/>
      <c r="J109" s="174"/>
      <c r="K109" s="174"/>
      <c r="L109" s="175"/>
    </row>
    <row r="110" spans="1:15" s="165" customFormat="1" ht="10.5" customHeight="1" thickBot="1" x14ac:dyDescent="0.3">
      <c r="A110" s="256">
        <f t="shared" si="1"/>
        <v>91</v>
      </c>
      <c r="B110" s="878"/>
      <c r="C110" s="918" t="s">
        <v>420</v>
      </c>
      <c r="D110" s="243" t="s">
        <v>431</v>
      </c>
      <c r="E110" s="228" t="s">
        <v>432</v>
      </c>
      <c r="F110" s="321">
        <v>0.7</v>
      </c>
      <c r="G110" s="242" t="s">
        <v>177</v>
      </c>
      <c r="H110" s="173"/>
      <c r="I110" s="174"/>
      <c r="J110" s="174"/>
      <c r="K110" s="174"/>
      <c r="L110" s="175"/>
      <c r="M110" s="165" t="s">
        <v>549</v>
      </c>
    </row>
    <row r="111" spans="1:15" s="165" customFormat="1" ht="10.5" customHeight="1" thickBot="1" x14ac:dyDescent="0.3">
      <c r="A111" s="225">
        <f t="shared" si="1"/>
        <v>92</v>
      </c>
      <c r="B111" s="878"/>
      <c r="C111" s="918" t="s">
        <v>420</v>
      </c>
      <c r="D111" s="933" t="s">
        <v>436</v>
      </c>
      <c r="E111" s="935" t="s">
        <v>437</v>
      </c>
      <c r="F111" s="317">
        <v>0.7</v>
      </c>
      <c r="G111" s="246" t="s">
        <v>693</v>
      </c>
      <c r="H111" s="173"/>
      <c r="I111" s="174"/>
      <c r="J111" s="174"/>
      <c r="K111" s="174"/>
      <c r="L111" s="175"/>
      <c r="M111" s="165" t="s">
        <v>549</v>
      </c>
    </row>
    <row r="112" spans="1:15" s="165" customFormat="1" ht="10.5" customHeight="1" thickBot="1" x14ac:dyDescent="0.3">
      <c r="A112" s="223">
        <f t="shared" si="1"/>
        <v>93</v>
      </c>
      <c r="B112" s="878"/>
      <c r="C112" s="918" t="s">
        <v>420</v>
      </c>
      <c r="D112" s="934"/>
      <c r="E112" s="936" t="s">
        <v>437</v>
      </c>
      <c r="F112" s="321">
        <v>0.7</v>
      </c>
      <c r="G112" s="242" t="s">
        <v>209</v>
      </c>
      <c r="H112" s="173"/>
      <c r="I112" s="174"/>
      <c r="J112" s="174"/>
      <c r="K112" s="174"/>
      <c r="L112" s="175"/>
      <c r="M112" s="165" t="s">
        <v>549</v>
      </c>
    </row>
    <row r="113" spans="1:15" s="165" customFormat="1" ht="10.5" customHeight="1" thickBot="1" x14ac:dyDescent="0.3">
      <c r="A113" s="225">
        <f t="shared" si="1"/>
        <v>94</v>
      </c>
      <c r="B113" s="878"/>
      <c r="C113" s="918" t="s">
        <v>420</v>
      </c>
      <c r="D113" s="975" t="s">
        <v>441</v>
      </c>
      <c r="E113" s="976" t="s">
        <v>442</v>
      </c>
      <c r="F113" s="899">
        <v>1</v>
      </c>
      <c r="G113" s="266" t="s">
        <v>177</v>
      </c>
      <c r="H113" s="173"/>
      <c r="I113" s="174"/>
      <c r="J113" s="174"/>
      <c r="K113" s="174"/>
      <c r="L113" s="175"/>
      <c r="M113" s="165" t="s">
        <v>549</v>
      </c>
    </row>
    <row r="114" spans="1:15" s="165" customFormat="1" ht="10.5" customHeight="1" thickBot="1" x14ac:dyDescent="0.3">
      <c r="A114" s="221">
        <f t="shared" si="1"/>
        <v>95</v>
      </c>
      <c r="B114" s="878"/>
      <c r="C114" s="918" t="s">
        <v>420</v>
      </c>
      <c r="D114" s="950"/>
      <c r="E114" s="939" t="s">
        <v>442</v>
      </c>
      <c r="F114" s="900"/>
      <c r="G114" s="267" t="s">
        <v>177</v>
      </c>
      <c r="H114" s="173"/>
      <c r="I114" s="174"/>
      <c r="J114" s="174"/>
      <c r="K114" s="174"/>
      <c r="L114" s="175"/>
    </row>
    <row r="115" spans="1:15" s="165" customFormat="1" ht="10.5" customHeight="1" thickBot="1" x14ac:dyDescent="0.3">
      <c r="A115" s="268">
        <f t="shared" si="1"/>
        <v>96</v>
      </c>
      <c r="B115" s="878"/>
      <c r="C115" s="918" t="s">
        <v>420</v>
      </c>
      <c r="D115" s="934"/>
      <c r="E115" s="952" t="s">
        <v>442</v>
      </c>
      <c r="F115" s="901"/>
      <c r="G115" s="269" t="s">
        <v>177</v>
      </c>
      <c r="H115" s="173"/>
      <c r="I115" s="174"/>
      <c r="J115" s="174"/>
      <c r="K115" s="174"/>
      <c r="L115" s="175"/>
    </row>
    <row r="116" spans="1:15" s="165" customFormat="1" ht="10.5" customHeight="1" thickBot="1" x14ac:dyDescent="0.3">
      <c r="A116" s="256">
        <f t="shared" si="1"/>
        <v>97</v>
      </c>
      <c r="B116" s="878"/>
      <c r="C116" s="918" t="s">
        <v>420</v>
      </c>
      <c r="D116" s="261" t="s">
        <v>446</v>
      </c>
      <c r="E116" s="262" t="s">
        <v>447</v>
      </c>
      <c r="F116" s="309">
        <v>1</v>
      </c>
      <c r="G116" s="242" t="s">
        <v>450</v>
      </c>
      <c r="H116" s="173"/>
      <c r="I116" s="174"/>
      <c r="J116" s="174"/>
      <c r="K116" s="174"/>
      <c r="L116" s="175"/>
      <c r="M116" s="165" t="s">
        <v>552</v>
      </c>
    </row>
    <row r="117" spans="1:15" s="165" customFormat="1" ht="10.5" customHeight="1" thickBot="1" x14ac:dyDescent="0.3">
      <c r="A117" s="225">
        <f t="shared" si="1"/>
        <v>98</v>
      </c>
      <c r="B117" s="878"/>
      <c r="C117" s="918" t="s">
        <v>420</v>
      </c>
      <c r="D117" s="937" t="s">
        <v>451</v>
      </c>
      <c r="E117" s="938" t="s">
        <v>452</v>
      </c>
      <c r="F117" s="902">
        <v>0.7</v>
      </c>
      <c r="G117" s="220"/>
      <c r="H117" s="173"/>
      <c r="I117" s="174"/>
      <c r="J117" s="174"/>
      <c r="K117" s="174"/>
      <c r="L117" s="175"/>
      <c r="M117" s="165" t="s">
        <v>548</v>
      </c>
    </row>
    <row r="118" spans="1:15" s="165" customFormat="1" ht="10.5" customHeight="1" thickBot="1" x14ac:dyDescent="0.3">
      <c r="A118" s="221">
        <f t="shared" si="1"/>
        <v>99</v>
      </c>
      <c r="B118" s="878"/>
      <c r="C118" s="918" t="s">
        <v>420</v>
      </c>
      <c r="D118" s="937"/>
      <c r="E118" s="939"/>
      <c r="F118" s="903"/>
      <c r="G118" s="222" t="s">
        <v>175</v>
      </c>
      <c r="H118" s="173"/>
      <c r="I118" s="174"/>
      <c r="J118" s="174"/>
      <c r="K118" s="174"/>
      <c r="L118" s="175"/>
    </row>
    <row r="119" spans="1:15" s="165" customFormat="1" ht="10.5" customHeight="1" thickBot="1" x14ac:dyDescent="0.3">
      <c r="A119" s="221">
        <f t="shared" si="1"/>
        <v>100</v>
      </c>
      <c r="B119" s="878"/>
      <c r="C119" s="918" t="s">
        <v>420</v>
      </c>
      <c r="D119" s="937"/>
      <c r="E119" s="939"/>
      <c r="F119" s="903"/>
      <c r="G119" s="222" t="s">
        <v>175</v>
      </c>
      <c r="H119" s="173"/>
      <c r="I119" s="174"/>
      <c r="J119" s="174"/>
      <c r="K119" s="174"/>
      <c r="L119" s="175"/>
    </row>
    <row r="120" spans="1:15" s="165" customFormat="1" ht="10.5" customHeight="1" thickBot="1" x14ac:dyDescent="0.3">
      <c r="A120" s="221">
        <f t="shared" si="1"/>
        <v>101</v>
      </c>
      <c r="B120" s="878"/>
      <c r="C120" s="918" t="s">
        <v>420</v>
      </c>
      <c r="D120" s="937"/>
      <c r="E120" s="939"/>
      <c r="F120" s="903"/>
      <c r="G120" s="222" t="s">
        <v>28</v>
      </c>
      <c r="H120" s="173"/>
      <c r="I120" s="174"/>
      <c r="J120" s="174"/>
      <c r="K120" s="174"/>
      <c r="L120" s="175"/>
    </row>
    <row r="121" spans="1:15" s="165" customFormat="1" ht="10.5" customHeight="1" thickBot="1" x14ac:dyDescent="0.3">
      <c r="A121" s="268">
        <f t="shared" si="1"/>
        <v>102</v>
      </c>
      <c r="B121" s="878"/>
      <c r="C121" s="978" t="s">
        <v>420</v>
      </c>
      <c r="D121" s="920"/>
      <c r="E121" s="940"/>
      <c r="F121" s="904"/>
      <c r="G121" s="270" t="s">
        <v>28</v>
      </c>
      <c r="H121" s="173"/>
      <c r="I121" s="174"/>
      <c r="J121" s="174"/>
      <c r="K121" s="174"/>
      <c r="L121" s="175"/>
      <c r="O121" s="313">
        <f>AVERAGE(F104:F121)</f>
        <v>0.5636363636363636</v>
      </c>
    </row>
    <row r="122" spans="1:15" s="165" customFormat="1" ht="10.5" customHeight="1" thickBot="1" x14ac:dyDescent="0.3">
      <c r="A122" s="973">
        <f t="shared" si="1"/>
        <v>103</v>
      </c>
      <c r="B122" s="941">
        <v>8</v>
      </c>
      <c r="C122" s="942" t="s">
        <v>570</v>
      </c>
      <c r="D122" s="878" t="s">
        <v>459</v>
      </c>
      <c r="E122" s="907" t="s">
        <v>460</v>
      </c>
      <c r="F122" s="874">
        <v>0.7</v>
      </c>
      <c r="G122" s="909" t="s">
        <v>324</v>
      </c>
      <c r="H122" s="177"/>
      <c r="I122" s="178"/>
      <c r="J122" s="178"/>
      <c r="K122" s="178"/>
      <c r="L122" s="179"/>
      <c r="M122" s="165" t="s">
        <v>546</v>
      </c>
    </row>
    <row r="123" spans="1:15" s="165" customFormat="1" ht="10.5" customHeight="1" thickBot="1" x14ac:dyDescent="0.3">
      <c r="A123" s="974"/>
      <c r="B123" s="941"/>
      <c r="C123" s="943"/>
      <c r="D123" s="886"/>
      <c r="E123" s="908"/>
      <c r="F123" s="875"/>
      <c r="G123" s="910"/>
      <c r="H123" s="177"/>
      <c r="I123" s="178"/>
      <c r="J123" s="178"/>
      <c r="K123" s="178"/>
      <c r="L123" s="179"/>
    </row>
    <row r="124" spans="1:15" s="165" customFormat="1" ht="10.5" customHeight="1" thickBot="1" x14ac:dyDescent="0.3">
      <c r="A124" s="217">
        <f>A122+1</f>
        <v>104</v>
      </c>
      <c r="B124" s="941"/>
      <c r="C124" s="943"/>
      <c r="D124" s="232" t="s">
        <v>463</v>
      </c>
      <c r="E124" s="233" t="s">
        <v>464</v>
      </c>
      <c r="F124" s="323">
        <v>0.7</v>
      </c>
      <c r="G124" s="271" t="s">
        <v>324</v>
      </c>
      <c r="H124" s="177"/>
      <c r="I124" s="178"/>
      <c r="J124" s="178"/>
      <c r="K124" s="178"/>
      <c r="L124" s="179"/>
      <c r="M124" s="165" t="s">
        <v>548</v>
      </c>
    </row>
    <row r="125" spans="1:15" s="165" customFormat="1" ht="10.5" customHeight="1" thickBot="1" x14ac:dyDescent="0.3">
      <c r="A125" s="256">
        <f t="shared" si="1"/>
        <v>105</v>
      </c>
      <c r="B125" s="941"/>
      <c r="C125" s="943"/>
      <c r="D125" s="232" t="s">
        <v>465</v>
      </c>
      <c r="E125" s="233" t="s">
        <v>466</v>
      </c>
      <c r="F125" s="310">
        <v>1</v>
      </c>
      <c r="G125" s="272" t="s">
        <v>324</v>
      </c>
      <c r="H125" s="177"/>
      <c r="I125" s="178"/>
      <c r="J125" s="178"/>
      <c r="K125" s="178"/>
      <c r="L125" s="179"/>
      <c r="M125" s="165" t="s">
        <v>546</v>
      </c>
    </row>
    <row r="126" spans="1:15" s="165" customFormat="1" ht="10.5" customHeight="1" thickBot="1" x14ac:dyDescent="0.3">
      <c r="A126" s="225">
        <f t="shared" si="1"/>
        <v>106</v>
      </c>
      <c r="B126" s="941"/>
      <c r="C126" s="943"/>
      <c r="D126" s="945" t="s">
        <v>469</v>
      </c>
      <c r="E126" s="887" t="s">
        <v>470</v>
      </c>
      <c r="F126" s="314">
        <v>0.7</v>
      </c>
      <c r="G126" s="230" t="s">
        <v>324</v>
      </c>
      <c r="H126" s="177"/>
      <c r="I126" s="178"/>
      <c r="J126" s="178"/>
      <c r="K126" s="178"/>
      <c r="L126" s="179"/>
      <c r="M126" s="165" t="s">
        <v>546</v>
      </c>
    </row>
    <row r="127" spans="1:15" s="165" customFormat="1" ht="10.5" customHeight="1" thickBot="1" x14ac:dyDescent="0.3">
      <c r="A127" s="268">
        <f t="shared" si="1"/>
        <v>107</v>
      </c>
      <c r="B127" s="941"/>
      <c r="C127" s="944"/>
      <c r="D127" s="946"/>
      <c r="E127" s="947"/>
      <c r="F127" s="311">
        <v>1</v>
      </c>
      <c r="G127" s="273" t="s">
        <v>209</v>
      </c>
      <c r="H127" s="177"/>
      <c r="I127" s="178"/>
      <c r="J127" s="178"/>
      <c r="K127" s="178"/>
      <c r="L127" s="179"/>
      <c r="M127" s="165" t="s">
        <v>546</v>
      </c>
      <c r="O127" s="313">
        <f>AVERAGE(F122:F127)</f>
        <v>0.82</v>
      </c>
    </row>
    <row r="128" spans="1:15" s="165" customFormat="1" ht="10.5" customHeight="1" thickBot="1" x14ac:dyDescent="0.3">
      <c r="A128" s="219">
        <f t="shared" si="1"/>
        <v>108</v>
      </c>
      <c r="B128" s="891">
        <v>9</v>
      </c>
      <c r="C128" s="917" t="s">
        <v>571</v>
      </c>
      <c r="D128" s="937" t="s">
        <v>476</v>
      </c>
      <c r="E128" s="938" t="s">
        <v>475</v>
      </c>
      <c r="F128" s="902">
        <v>0.7</v>
      </c>
      <c r="G128" s="274" t="s">
        <v>411</v>
      </c>
      <c r="H128" s="173"/>
      <c r="I128" s="174"/>
      <c r="J128" s="174"/>
      <c r="K128" s="174"/>
      <c r="L128" s="175"/>
      <c r="M128" s="165" t="s">
        <v>551</v>
      </c>
    </row>
    <row r="129" spans="1:15" s="165" customFormat="1" ht="10.5" customHeight="1" thickBot="1" x14ac:dyDescent="0.3">
      <c r="A129" s="221">
        <f t="shared" si="1"/>
        <v>109</v>
      </c>
      <c r="B129" s="891"/>
      <c r="C129" s="918"/>
      <c r="D129" s="937"/>
      <c r="E129" s="939"/>
      <c r="F129" s="903"/>
      <c r="G129" s="275" t="s">
        <v>411</v>
      </c>
      <c r="H129" s="173"/>
      <c r="I129" s="174"/>
      <c r="J129" s="174"/>
      <c r="K129" s="174"/>
      <c r="L129" s="175"/>
    </row>
    <row r="130" spans="1:15" s="165" customFormat="1" ht="10.5" customHeight="1" thickBot="1" x14ac:dyDescent="0.3">
      <c r="A130" s="221">
        <f t="shared" si="1"/>
        <v>110</v>
      </c>
      <c r="B130" s="891"/>
      <c r="C130" s="918"/>
      <c r="D130" s="937"/>
      <c r="E130" s="939"/>
      <c r="F130" s="903"/>
      <c r="G130" s="275" t="s">
        <v>411</v>
      </c>
      <c r="H130" s="173"/>
      <c r="I130" s="174"/>
      <c r="J130" s="174"/>
      <c r="K130" s="174"/>
      <c r="L130" s="175"/>
    </row>
    <row r="131" spans="1:15" s="165" customFormat="1" ht="10.5" customHeight="1" thickBot="1" x14ac:dyDescent="0.3">
      <c r="A131" s="221">
        <f t="shared" si="1"/>
        <v>111</v>
      </c>
      <c r="B131" s="891"/>
      <c r="C131" s="918"/>
      <c r="D131" s="937"/>
      <c r="E131" s="939"/>
      <c r="F131" s="903"/>
      <c r="G131" s="275" t="s">
        <v>411</v>
      </c>
      <c r="H131" s="173"/>
      <c r="I131" s="174"/>
      <c r="J131" s="174"/>
      <c r="K131" s="174"/>
      <c r="L131" s="175"/>
    </row>
    <row r="132" spans="1:15" s="165" customFormat="1" ht="10.5" customHeight="1" thickBot="1" x14ac:dyDescent="0.3">
      <c r="A132" s="268">
        <f t="shared" si="1"/>
        <v>112</v>
      </c>
      <c r="B132" s="878"/>
      <c r="C132" s="978"/>
      <c r="D132" s="937"/>
      <c r="E132" s="1059"/>
      <c r="F132" s="904"/>
      <c r="G132" s="276" t="s">
        <v>411</v>
      </c>
      <c r="H132" s="173"/>
      <c r="I132" s="174"/>
      <c r="J132" s="174"/>
      <c r="K132" s="174"/>
      <c r="L132" s="175"/>
    </row>
    <row r="133" spans="1:15" s="165" customFormat="1" ht="10.5" customHeight="1" x14ac:dyDescent="0.25">
      <c r="A133" s="221">
        <f t="shared" si="1"/>
        <v>113</v>
      </c>
      <c r="B133" s="1056">
        <v>10</v>
      </c>
      <c r="C133" s="942" t="s">
        <v>572</v>
      </c>
      <c r="D133" s="277" t="s">
        <v>685</v>
      </c>
      <c r="E133" s="278" t="s">
        <v>686</v>
      </c>
      <c r="F133" s="326">
        <v>0</v>
      </c>
      <c r="G133" s="279"/>
      <c r="H133" s="173"/>
      <c r="I133" s="174"/>
      <c r="J133" s="174"/>
      <c r="K133" s="174"/>
      <c r="L133" s="175"/>
      <c r="O133" s="313">
        <f>AVERAGE(F128)</f>
        <v>0.7</v>
      </c>
    </row>
    <row r="134" spans="1:15" s="165" customFormat="1" ht="10.5" customHeight="1" x14ac:dyDescent="0.25">
      <c r="A134" s="221">
        <f t="shared" si="1"/>
        <v>114</v>
      </c>
      <c r="B134" s="1057"/>
      <c r="C134" s="943"/>
      <c r="D134" s="879" t="s">
        <v>483</v>
      </c>
      <c r="E134" s="887" t="s">
        <v>484</v>
      </c>
      <c r="F134" s="893">
        <v>0.7</v>
      </c>
      <c r="G134" s="230" t="s">
        <v>487</v>
      </c>
      <c r="H134" s="177"/>
      <c r="I134" s="178"/>
      <c r="J134" s="178"/>
      <c r="K134" s="178"/>
      <c r="L134" s="179"/>
      <c r="M134" s="165" t="s">
        <v>552</v>
      </c>
    </row>
    <row r="135" spans="1:15" s="165" customFormat="1" ht="10.5" customHeight="1" x14ac:dyDescent="0.25">
      <c r="A135" s="221">
        <f t="shared" si="1"/>
        <v>115</v>
      </c>
      <c r="B135" s="1057"/>
      <c r="C135" s="943"/>
      <c r="D135" s="879"/>
      <c r="E135" s="888"/>
      <c r="F135" s="893"/>
      <c r="G135" s="252" t="s">
        <v>487</v>
      </c>
      <c r="H135" s="177"/>
      <c r="I135" s="178"/>
      <c r="J135" s="178"/>
      <c r="K135" s="178"/>
      <c r="L135" s="179"/>
    </row>
    <row r="136" spans="1:15" s="165" customFormat="1" ht="10.5" customHeight="1" x14ac:dyDescent="0.25">
      <c r="A136" s="221">
        <f t="shared" si="1"/>
        <v>116</v>
      </c>
      <c r="B136" s="1057"/>
      <c r="C136" s="943"/>
      <c r="D136" s="879"/>
      <c r="E136" s="888"/>
      <c r="F136" s="893"/>
      <c r="G136" s="252" t="s">
        <v>487</v>
      </c>
      <c r="H136" s="177"/>
      <c r="I136" s="178"/>
      <c r="J136" s="178"/>
      <c r="K136" s="178"/>
      <c r="L136" s="179"/>
    </row>
    <row r="137" spans="1:15" s="165" customFormat="1" ht="10.5" customHeight="1" x14ac:dyDescent="0.25">
      <c r="A137" s="221">
        <f t="shared" si="1"/>
        <v>117</v>
      </c>
      <c r="B137" s="1057"/>
      <c r="C137" s="943"/>
      <c r="D137" s="879"/>
      <c r="E137" s="888"/>
      <c r="F137" s="893"/>
      <c r="G137" s="252" t="s">
        <v>487</v>
      </c>
      <c r="H137" s="177"/>
      <c r="I137" s="178"/>
      <c r="J137" s="178"/>
      <c r="K137" s="178"/>
      <c r="L137" s="179"/>
    </row>
    <row r="138" spans="1:15" s="165" customFormat="1" ht="10.5" customHeight="1" x14ac:dyDescent="0.25">
      <c r="A138" s="221">
        <f t="shared" si="1"/>
        <v>118</v>
      </c>
      <c r="B138" s="1057"/>
      <c r="C138" s="943"/>
      <c r="D138" s="879"/>
      <c r="E138" s="888"/>
      <c r="F138" s="893"/>
      <c r="G138" s="252" t="s">
        <v>487</v>
      </c>
      <c r="H138" s="177"/>
      <c r="I138" s="178"/>
      <c r="J138" s="178"/>
      <c r="K138" s="178"/>
      <c r="L138" s="179"/>
    </row>
    <row r="139" spans="1:15" s="165" customFormat="1" ht="10.5" customHeight="1" x14ac:dyDescent="0.25">
      <c r="A139" s="221">
        <f t="shared" si="1"/>
        <v>119</v>
      </c>
      <c r="B139" s="1057"/>
      <c r="C139" s="943"/>
      <c r="D139" s="879"/>
      <c r="E139" s="888"/>
      <c r="F139" s="893"/>
      <c r="G139" s="252" t="s">
        <v>487</v>
      </c>
      <c r="H139" s="177"/>
      <c r="I139" s="178"/>
      <c r="J139" s="178"/>
      <c r="K139" s="178"/>
      <c r="L139" s="179"/>
    </row>
    <row r="140" spans="1:15" s="165" customFormat="1" ht="10.5" customHeight="1" x14ac:dyDescent="0.25">
      <c r="A140" s="223">
        <f t="shared" ref="A140:A165" si="2">A139+1</f>
        <v>120</v>
      </c>
      <c r="B140" s="1057"/>
      <c r="C140" s="943"/>
      <c r="D140" s="879"/>
      <c r="E140" s="888"/>
      <c r="F140" s="893"/>
      <c r="G140" s="231" t="s">
        <v>487</v>
      </c>
      <c r="H140" s="177"/>
      <c r="I140" s="178"/>
      <c r="J140" s="178"/>
      <c r="K140" s="178"/>
      <c r="L140" s="179"/>
    </row>
    <row r="141" spans="1:15" s="165" customFormat="1" ht="10.5" customHeight="1" x14ac:dyDescent="0.25">
      <c r="A141" s="225">
        <f t="shared" si="2"/>
        <v>121</v>
      </c>
      <c r="B141" s="1057"/>
      <c r="C141" s="943"/>
      <c r="D141" s="879"/>
      <c r="E141" s="888"/>
      <c r="F141" s="893"/>
      <c r="G141" s="230" t="s">
        <v>487</v>
      </c>
      <c r="H141" s="177"/>
      <c r="I141" s="178"/>
      <c r="J141" s="178"/>
      <c r="K141" s="178"/>
      <c r="L141" s="179"/>
    </row>
    <row r="142" spans="1:15" s="165" customFormat="1" ht="10.5" customHeight="1" x14ac:dyDescent="0.25">
      <c r="A142" s="221">
        <f t="shared" si="2"/>
        <v>122</v>
      </c>
      <c r="B142" s="1057"/>
      <c r="C142" s="943"/>
      <c r="D142" s="886"/>
      <c r="E142" s="889"/>
      <c r="F142" s="894"/>
      <c r="G142" s="231" t="s">
        <v>487</v>
      </c>
      <c r="H142" s="177"/>
      <c r="I142" s="178"/>
      <c r="J142" s="178"/>
      <c r="K142" s="178"/>
      <c r="L142" s="179"/>
    </row>
    <row r="143" spans="1:15" s="165" customFormat="1" ht="10.5" customHeight="1" thickBot="1" x14ac:dyDescent="0.3">
      <c r="A143" s="221">
        <f t="shared" si="2"/>
        <v>123</v>
      </c>
      <c r="B143" s="1057"/>
      <c r="C143" s="943"/>
      <c r="D143" s="890" t="s">
        <v>494</v>
      </c>
      <c r="E143" s="892" t="s">
        <v>495</v>
      </c>
      <c r="F143" s="895">
        <v>0.7</v>
      </c>
      <c r="G143" s="230" t="s">
        <v>487</v>
      </c>
      <c r="H143" s="177"/>
      <c r="I143" s="178"/>
      <c r="J143" s="178"/>
      <c r="K143" s="178"/>
      <c r="L143" s="179"/>
      <c r="M143" s="165" t="s">
        <v>549</v>
      </c>
    </row>
    <row r="144" spans="1:15" s="165" customFormat="1" ht="10.5" customHeight="1" thickBot="1" x14ac:dyDescent="0.3">
      <c r="A144" s="221">
        <f t="shared" si="2"/>
        <v>124</v>
      </c>
      <c r="B144" s="1057"/>
      <c r="C144" s="943"/>
      <c r="D144" s="878"/>
      <c r="E144" s="888"/>
      <c r="F144" s="893"/>
      <c r="G144" s="252" t="s">
        <v>487</v>
      </c>
      <c r="H144" s="177"/>
      <c r="I144" s="178"/>
      <c r="J144" s="178"/>
      <c r="K144" s="178"/>
      <c r="L144" s="179"/>
    </row>
    <row r="145" spans="1:13" s="165" customFormat="1" ht="10.5" customHeight="1" thickBot="1" x14ac:dyDescent="0.3">
      <c r="A145" s="221">
        <f t="shared" si="2"/>
        <v>125</v>
      </c>
      <c r="B145" s="1057"/>
      <c r="C145" s="943"/>
      <c r="D145" s="878"/>
      <c r="E145" s="888"/>
      <c r="F145" s="893"/>
      <c r="G145" s="252" t="s">
        <v>487</v>
      </c>
      <c r="H145" s="177"/>
      <c r="I145" s="178"/>
      <c r="J145" s="178"/>
      <c r="K145" s="178"/>
      <c r="L145" s="179"/>
    </row>
    <row r="146" spans="1:13" s="165" customFormat="1" ht="10.5" customHeight="1" thickBot="1" x14ac:dyDescent="0.3">
      <c r="A146" s="221">
        <f t="shared" si="2"/>
        <v>126</v>
      </c>
      <c r="B146" s="1057"/>
      <c r="C146" s="943"/>
      <c r="D146" s="878"/>
      <c r="E146" s="888"/>
      <c r="F146" s="893"/>
      <c r="G146" s="252" t="s">
        <v>487</v>
      </c>
      <c r="H146" s="177"/>
      <c r="I146" s="178"/>
      <c r="J146" s="178"/>
      <c r="K146" s="178"/>
      <c r="L146" s="179"/>
    </row>
    <row r="147" spans="1:13" s="165" customFormat="1" ht="10.5" customHeight="1" thickBot="1" x14ac:dyDescent="0.3">
      <c r="A147" s="221">
        <f t="shared" si="2"/>
        <v>127</v>
      </c>
      <c r="B147" s="1057"/>
      <c r="C147" s="943"/>
      <c r="D147" s="878"/>
      <c r="E147" s="888"/>
      <c r="F147" s="893"/>
      <c r="G147" s="252" t="s">
        <v>487</v>
      </c>
      <c r="H147" s="177"/>
      <c r="I147" s="178"/>
      <c r="J147" s="178"/>
      <c r="K147" s="178"/>
      <c r="L147" s="179"/>
    </row>
    <row r="148" spans="1:13" s="165" customFormat="1" ht="10.5" customHeight="1" thickBot="1" x14ac:dyDescent="0.3">
      <c r="A148" s="221">
        <f t="shared" si="2"/>
        <v>128</v>
      </c>
      <c r="B148" s="1057"/>
      <c r="C148" s="943"/>
      <c r="D148" s="878"/>
      <c r="E148" s="888"/>
      <c r="F148" s="893"/>
      <c r="G148" s="252" t="s">
        <v>487</v>
      </c>
      <c r="H148" s="177"/>
      <c r="I148" s="178"/>
      <c r="J148" s="178"/>
      <c r="K148" s="178"/>
      <c r="L148" s="179"/>
    </row>
    <row r="149" spans="1:13" s="165" customFormat="1" ht="10.5" customHeight="1" thickBot="1" x14ac:dyDescent="0.3">
      <c r="A149" s="221">
        <f t="shared" si="2"/>
        <v>129</v>
      </c>
      <c r="B149" s="1057"/>
      <c r="C149" s="943"/>
      <c r="D149" s="878"/>
      <c r="E149" s="888"/>
      <c r="F149" s="893"/>
      <c r="G149" s="252" t="s">
        <v>487</v>
      </c>
      <c r="H149" s="177"/>
      <c r="I149" s="178"/>
      <c r="J149" s="178"/>
      <c r="K149" s="178"/>
      <c r="L149" s="179"/>
    </row>
    <row r="150" spans="1:13" s="165" customFormat="1" ht="10.5" customHeight="1" thickBot="1" x14ac:dyDescent="0.3">
      <c r="A150" s="221">
        <f t="shared" si="2"/>
        <v>130</v>
      </c>
      <c r="B150" s="1057"/>
      <c r="C150" s="943"/>
      <c r="D150" s="878"/>
      <c r="E150" s="888"/>
      <c r="F150" s="893"/>
      <c r="G150" s="252" t="s">
        <v>487</v>
      </c>
      <c r="H150" s="177"/>
      <c r="I150" s="178"/>
      <c r="J150" s="178"/>
      <c r="K150" s="178"/>
      <c r="L150" s="179"/>
    </row>
    <row r="151" spans="1:13" s="165" customFormat="1" ht="10.5" customHeight="1" thickBot="1" x14ac:dyDescent="0.3">
      <c r="A151" s="221">
        <f t="shared" si="2"/>
        <v>131</v>
      </c>
      <c r="B151" s="1057"/>
      <c r="C151" s="943"/>
      <c r="D151" s="878"/>
      <c r="E151" s="888"/>
      <c r="F151" s="893"/>
      <c r="G151" s="252" t="s">
        <v>487</v>
      </c>
      <c r="H151" s="177"/>
      <c r="I151" s="178"/>
      <c r="J151" s="178"/>
      <c r="K151" s="178"/>
      <c r="L151" s="179"/>
    </row>
    <row r="152" spans="1:13" s="165" customFormat="1" ht="10.5" customHeight="1" thickBot="1" x14ac:dyDescent="0.3">
      <c r="A152" s="221">
        <f t="shared" si="2"/>
        <v>132</v>
      </c>
      <c r="B152" s="1057"/>
      <c r="C152" s="943"/>
      <c r="D152" s="878"/>
      <c r="E152" s="888"/>
      <c r="F152" s="893"/>
      <c r="G152" s="252" t="s">
        <v>487</v>
      </c>
      <c r="H152" s="177"/>
      <c r="I152" s="178"/>
      <c r="J152" s="178"/>
      <c r="K152" s="178"/>
      <c r="L152" s="179"/>
    </row>
    <row r="153" spans="1:13" s="165" customFormat="1" ht="10.5" customHeight="1" thickBot="1" x14ac:dyDescent="0.3">
      <c r="A153" s="221">
        <f t="shared" si="2"/>
        <v>133</v>
      </c>
      <c r="B153" s="1057"/>
      <c r="C153" s="943"/>
      <c r="D153" s="878"/>
      <c r="E153" s="888"/>
      <c r="F153" s="893"/>
      <c r="G153" s="252" t="s">
        <v>487</v>
      </c>
      <c r="H153" s="177"/>
      <c r="I153" s="178"/>
      <c r="J153" s="178"/>
      <c r="K153" s="178"/>
      <c r="L153" s="179"/>
    </row>
    <row r="154" spans="1:13" s="165" customFormat="1" ht="10.5" customHeight="1" thickBot="1" x14ac:dyDescent="0.3">
      <c r="A154" s="221">
        <f t="shared" si="2"/>
        <v>134</v>
      </c>
      <c r="B154" s="1057"/>
      <c r="C154" s="943"/>
      <c r="D154" s="878"/>
      <c r="E154" s="888"/>
      <c r="F154" s="893"/>
      <c r="G154" s="252" t="s">
        <v>487</v>
      </c>
      <c r="H154" s="177"/>
      <c r="I154" s="178"/>
      <c r="J154" s="178"/>
      <c r="K154" s="178"/>
      <c r="L154" s="179"/>
    </row>
    <row r="155" spans="1:13" s="165" customFormat="1" ht="10.5" customHeight="1" thickBot="1" x14ac:dyDescent="0.3">
      <c r="A155" s="223">
        <f t="shared" si="2"/>
        <v>135</v>
      </c>
      <c r="B155" s="1057"/>
      <c r="C155" s="943"/>
      <c r="D155" s="878"/>
      <c r="E155" s="888"/>
      <c r="F155" s="893"/>
      <c r="G155" s="252" t="s">
        <v>487</v>
      </c>
      <c r="H155" s="177"/>
      <c r="I155" s="178"/>
      <c r="J155" s="178"/>
      <c r="K155" s="178"/>
      <c r="L155" s="179"/>
    </row>
    <row r="156" spans="1:13" s="165" customFormat="1" ht="10.5" customHeight="1" thickBot="1" x14ac:dyDescent="0.3">
      <c r="A156" s="225">
        <f t="shared" si="2"/>
        <v>136</v>
      </c>
      <c r="B156" s="1057"/>
      <c r="C156" s="943"/>
      <c r="D156" s="878"/>
      <c r="E156" s="888"/>
      <c r="F156" s="893"/>
      <c r="G156" s="252" t="s">
        <v>487</v>
      </c>
      <c r="H156" s="177"/>
      <c r="I156" s="178"/>
      <c r="J156" s="178"/>
      <c r="K156" s="178"/>
      <c r="L156" s="179"/>
    </row>
    <row r="157" spans="1:13" s="165" customFormat="1" ht="10.5" customHeight="1" x14ac:dyDescent="0.25">
      <c r="A157" s="221">
        <f t="shared" si="2"/>
        <v>137</v>
      </c>
      <c r="B157" s="1057"/>
      <c r="C157" s="943"/>
      <c r="D157" s="891"/>
      <c r="E157" s="889"/>
      <c r="F157" s="894"/>
      <c r="G157" s="231" t="s">
        <v>487</v>
      </c>
      <c r="H157" s="177"/>
      <c r="I157" s="178"/>
      <c r="J157" s="178"/>
      <c r="K157" s="178"/>
      <c r="L157" s="179"/>
    </row>
    <row r="158" spans="1:13" s="165" customFormat="1" ht="10.5" customHeight="1" thickBot="1" x14ac:dyDescent="0.3">
      <c r="A158" s="221">
        <f t="shared" si="2"/>
        <v>138</v>
      </c>
      <c r="B158" s="1057"/>
      <c r="C158" s="943"/>
      <c r="D158" s="890" t="s">
        <v>506</v>
      </c>
      <c r="E158" s="892" t="s">
        <v>507</v>
      </c>
      <c r="F158" s="895">
        <v>0.7</v>
      </c>
      <c r="G158" s="230" t="s">
        <v>487</v>
      </c>
      <c r="H158" s="177"/>
      <c r="I158" s="178"/>
      <c r="J158" s="178"/>
      <c r="K158" s="178"/>
      <c r="L158" s="179"/>
      <c r="M158" s="165" t="s">
        <v>549</v>
      </c>
    </row>
    <row r="159" spans="1:13" s="165" customFormat="1" ht="10.5" customHeight="1" thickBot="1" x14ac:dyDescent="0.3">
      <c r="A159" s="221">
        <f t="shared" si="2"/>
        <v>139</v>
      </c>
      <c r="B159" s="1057"/>
      <c r="C159" s="943"/>
      <c r="D159" s="878"/>
      <c r="E159" s="888"/>
      <c r="F159" s="893"/>
      <c r="G159" s="252" t="s">
        <v>487</v>
      </c>
      <c r="H159" s="177"/>
      <c r="I159" s="178"/>
      <c r="J159" s="178"/>
      <c r="K159" s="178"/>
      <c r="L159" s="179"/>
    </row>
    <row r="160" spans="1:13" s="165" customFormat="1" ht="10.5" customHeight="1" thickBot="1" x14ac:dyDescent="0.3">
      <c r="A160" s="221">
        <f t="shared" si="2"/>
        <v>140</v>
      </c>
      <c r="B160" s="1057"/>
      <c r="C160" s="943"/>
      <c r="D160" s="878"/>
      <c r="E160" s="888"/>
      <c r="F160" s="893"/>
      <c r="G160" s="252" t="s">
        <v>487</v>
      </c>
      <c r="H160" s="177"/>
      <c r="I160" s="178"/>
      <c r="J160" s="178"/>
      <c r="K160" s="178"/>
      <c r="L160" s="179"/>
    </row>
    <row r="161" spans="1:13" s="165" customFormat="1" ht="10.5" customHeight="1" thickBot="1" x14ac:dyDescent="0.3">
      <c r="A161" s="221">
        <f t="shared" si="2"/>
        <v>141</v>
      </c>
      <c r="B161" s="1057"/>
      <c r="C161" s="943"/>
      <c r="D161" s="878"/>
      <c r="E161" s="888"/>
      <c r="F161" s="893"/>
      <c r="G161" s="252" t="s">
        <v>487</v>
      </c>
      <c r="H161" s="177"/>
      <c r="I161" s="178"/>
      <c r="J161" s="178"/>
      <c r="K161" s="178"/>
      <c r="L161" s="179"/>
    </row>
    <row r="162" spans="1:13" s="165" customFormat="1" ht="10.5" customHeight="1" thickBot="1" x14ac:dyDescent="0.3">
      <c r="A162" s="221">
        <f t="shared" si="2"/>
        <v>142</v>
      </c>
      <c r="B162" s="1057"/>
      <c r="C162" s="943"/>
      <c r="D162" s="878"/>
      <c r="E162" s="888"/>
      <c r="F162" s="893"/>
      <c r="G162" s="252" t="s">
        <v>487</v>
      </c>
      <c r="H162" s="177"/>
      <c r="I162" s="178"/>
      <c r="J162" s="178"/>
      <c r="K162" s="178"/>
      <c r="L162" s="179"/>
    </row>
    <row r="163" spans="1:13" s="165" customFormat="1" ht="10.5" customHeight="1" thickBot="1" x14ac:dyDescent="0.3">
      <c r="A163" s="221">
        <f t="shared" si="2"/>
        <v>143</v>
      </c>
      <c r="B163" s="1057"/>
      <c r="C163" s="943"/>
      <c r="D163" s="878"/>
      <c r="E163" s="888"/>
      <c r="F163" s="893"/>
      <c r="G163" s="252" t="s">
        <v>487</v>
      </c>
      <c r="H163" s="177"/>
      <c r="I163" s="178"/>
      <c r="J163" s="178"/>
      <c r="K163" s="178"/>
      <c r="L163" s="179"/>
    </row>
    <row r="164" spans="1:13" s="165" customFormat="1" ht="10.5" customHeight="1" thickBot="1" x14ac:dyDescent="0.3">
      <c r="A164" s="223">
        <f t="shared" si="2"/>
        <v>144</v>
      </c>
      <c r="B164" s="1057"/>
      <c r="C164" s="943"/>
      <c r="D164" s="878"/>
      <c r="E164" s="888"/>
      <c r="F164" s="893"/>
      <c r="G164" s="252" t="s">
        <v>487</v>
      </c>
      <c r="H164" s="177"/>
      <c r="I164" s="178"/>
      <c r="J164" s="178"/>
      <c r="K164" s="178"/>
      <c r="L164" s="179"/>
    </row>
    <row r="165" spans="1:13" s="165" customFormat="1" ht="10.5" customHeight="1" thickBot="1" x14ac:dyDescent="0.3">
      <c r="A165" s="281">
        <f t="shared" si="2"/>
        <v>145</v>
      </c>
      <c r="B165" s="1057"/>
      <c r="C165" s="943"/>
      <c r="D165" s="878"/>
      <c r="E165" s="888"/>
      <c r="F165" s="893"/>
      <c r="G165" s="252" t="s">
        <v>487</v>
      </c>
      <c r="H165" s="177"/>
      <c r="I165" s="178"/>
      <c r="J165" s="178"/>
      <c r="K165" s="178"/>
      <c r="L165" s="179"/>
    </row>
    <row r="166" spans="1:13" s="165" customFormat="1" ht="10.5" customHeight="1" x14ac:dyDescent="0.25">
      <c r="A166" s="226"/>
      <c r="B166" s="1057"/>
      <c r="C166" s="943"/>
      <c r="D166" s="891"/>
      <c r="E166" s="889"/>
      <c r="F166" s="894"/>
      <c r="G166" s="231" t="s">
        <v>487</v>
      </c>
      <c r="H166" s="177"/>
      <c r="I166" s="178"/>
      <c r="J166" s="178"/>
      <c r="K166" s="178"/>
      <c r="L166" s="179"/>
    </row>
    <row r="167" spans="1:13" s="165" customFormat="1" ht="10.5" customHeight="1" x14ac:dyDescent="0.25">
      <c r="A167" s="281">
        <f>A165+1</f>
        <v>146</v>
      </c>
      <c r="B167" s="1057"/>
      <c r="C167" s="943"/>
      <c r="D167" s="890" t="s">
        <v>512</v>
      </c>
      <c r="E167" s="1031" t="s">
        <v>513</v>
      </c>
      <c r="F167" s="1009">
        <v>0.7</v>
      </c>
      <c r="G167" s="235" t="s">
        <v>487</v>
      </c>
      <c r="H167" s="177"/>
      <c r="I167" s="178"/>
      <c r="J167" s="178"/>
      <c r="K167" s="178"/>
      <c r="L167" s="179"/>
      <c r="M167" s="165" t="s">
        <v>549</v>
      </c>
    </row>
    <row r="168" spans="1:13" s="165" customFormat="1" ht="10.5" customHeight="1" x14ac:dyDescent="0.25">
      <c r="A168" s="281">
        <v>147</v>
      </c>
      <c r="B168" s="1057"/>
      <c r="C168" s="943"/>
      <c r="D168" s="886"/>
      <c r="E168" s="908"/>
      <c r="F168" s="1010"/>
      <c r="G168" s="280"/>
      <c r="H168" s="184"/>
      <c r="I168" s="182"/>
      <c r="J168" s="182"/>
      <c r="K168" s="182"/>
      <c r="L168" s="183"/>
    </row>
    <row r="169" spans="1:13" s="165" customFormat="1" ht="10.5" customHeight="1" x14ac:dyDescent="0.25">
      <c r="A169" s="876">
        <v>148</v>
      </c>
      <c r="B169" s="1057"/>
      <c r="C169" s="943"/>
      <c r="D169" s="282" t="s">
        <v>515</v>
      </c>
      <c r="E169" s="1031" t="s">
        <v>516</v>
      </c>
      <c r="F169" s="1011">
        <v>1</v>
      </c>
      <c r="G169" s="1006" t="s">
        <v>487</v>
      </c>
      <c r="H169" s="184"/>
      <c r="I169" s="881"/>
      <c r="J169" s="881"/>
      <c r="K169" s="881"/>
      <c r="L169" s="883"/>
      <c r="M169" s="885" t="s">
        <v>549</v>
      </c>
    </row>
    <row r="170" spans="1:13" s="165" customFormat="1" ht="10.5" customHeight="1" x14ac:dyDescent="0.25">
      <c r="A170" s="974"/>
      <c r="B170" s="1057"/>
      <c r="C170" s="943"/>
      <c r="D170" s="879"/>
      <c r="E170" s="1032"/>
      <c r="F170" s="1012"/>
      <c r="G170" s="910"/>
      <c r="H170" s="180"/>
      <c r="I170" s="882"/>
      <c r="J170" s="882"/>
      <c r="K170" s="882"/>
      <c r="L170" s="884"/>
      <c r="M170" s="885"/>
    </row>
    <row r="171" spans="1:13" s="165" customFormat="1" ht="10.5" customHeight="1" x14ac:dyDescent="0.25">
      <c r="A171" s="877"/>
      <c r="B171" s="1057"/>
      <c r="C171" s="943"/>
      <c r="D171" s="886"/>
      <c r="E171" s="908"/>
      <c r="F171" s="1013"/>
      <c r="G171" s="283"/>
      <c r="H171" s="180"/>
      <c r="I171" s="187"/>
      <c r="J171" s="187"/>
      <c r="K171" s="187"/>
      <c r="L171" s="188"/>
      <c r="M171" s="189"/>
    </row>
    <row r="172" spans="1:13" s="165" customFormat="1" ht="10.5" customHeight="1" x14ac:dyDescent="0.25">
      <c r="A172" s="281">
        <v>150</v>
      </c>
      <c r="B172" s="1057"/>
      <c r="C172" s="943"/>
      <c r="D172" s="911" t="s">
        <v>520</v>
      </c>
      <c r="E172" s="905" t="s">
        <v>521</v>
      </c>
      <c r="F172" s="1007">
        <v>0</v>
      </c>
      <c r="G172" s="230" t="s">
        <v>487</v>
      </c>
      <c r="H172" s="177"/>
      <c r="I172" s="178"/>
      <c r="J172" s="178"/>
      <c r="K172" s="178"/>
      <c r="L172" s="179"/>
      <c r="M172" s="165" t="s">
        <v>548</v>
      </c>
    </row>
    <row r="173" spans="1:13" s="165" customFormat="1" ht="10.5" customHeight="1" x14ac:dyDescent="0.25">
      <c r="A173" s="281">
        <v>151</v>
      </c>
      <c r="B173" s="1057"/>
      <c r="C173" s="943"/>
      <c r="D173" s="913"/>
      <c r="E173" s="906"/>
      <c r="F173" s="1008"/>
      <c r="G173" s="231" t="s">
        <v>487</v>
      </c>
      <c r="H173" s="177"/>
      <c r="I173" s="178"/>
      <c r="J173" s="178"/>
      <c r="K173" s="178"/>
      <c r="L173" s="179"/>
    </row>
    <row r="174" spans="1:13" s="165" customFormat="1" ht="10.5" customHeight="1" x14ac:dyDescent="0.25">
      <c r="A174" s="281">
        <v>152</v>
      </c>
      <c r="B174" s="1057"/>
      <c r="C174" s="943"/>
      <c r="D174" s="911" t="s">
        <v>525</v>
      </c>
      <c r="E174" s="887" t="s">
        <v>526</v>
      </c>
      <c r="F174" s="870">
        <v>1</v>
      </c>
      <c r="G174" s="230" t="s">
        <v>487</v>
      </c>
      <c r="H174" s="177"/>
      <c r="I174" s="178"/>
      <c r="J174" s="178"/>
      <c r="K174" s="178"/>
      <c r="L174" s="179"/>
      <c r="M174" s="165" t="s">
        <v>549</v>
      </c>
    </row>
    <row r="175" spans="1:13" s="165" customFormat="1" ht="10.5" customHeight="1" x14ac:dyDescent="0.25">
      <c r="A175" s="281">
        <v>153</v>
      </c>
      <c r="B175" s="1057"/>
      <c r="C175" s="943"/>
      <c r="D175" s="913"/>
      <c r="E175" s="889" t="s">
        <v>526</v>
      </c>
      <c r="F175" s="871"/>
      <c r="G175" s="231" t="s">
        <v>487</v>
      </c>
      <c r="H175" s="177"/>
      <c r="I175" s="178"/>
      <c r="J175" s="178"/>
      <c r="K175" s="178"/>
      <c r="L175" s="179"/>
      <c r="M175" s="165" t="s">
        <v>549</v>
      </c>
    </row>
    <row r="176" spans="1:13" s="165" customFormat="1" ht="10.5" customHeight="1" x14ac:dyDescent="0.25">
      <c r="A176" s="281">
        <v>154</v>
      </c>
      <c r="B176" s="1057"/>
      <c r="C176" s="943"/>
      <c r="D176" s="232" t="s">
        <v>530</v>
      </c>
      <c r="E176" s="233" t="s">
        <v>531</v>
      </c>
      <c r="F176" s="310">
        <v>1</v>
      </c>
      <c r="G176" s="235" t="s">
        <v>215</v>
      </c>
      <c r="H176" s="177"/>
      <c r="I176" s="178"/>
      <c r="J176" s="178"/>
      <c r="K176" s="178"/>
      <c r="L176" s="179"/>
      <c r="M176" s="165" t="s">
        <v>549</v>
      </c>
    </row>
    <row r="177" spans="1:15" s="165" customFormat="1" ht="10.5" customHeight="1" thickBot="1" x14ac:dyDescent="0.3">
      <c r="A177" s="281">
        <v>155</v>
      </c>
      <c r="B177" s="1057"/>
      <c r="C177" s="943"/>
      <c r="D177" s="968" t="s">
        <v>535</v>
      </c>
      <c r="E177" s="970" t="s">
        <v>536</v>
      </c>
      <c r="F177" s="870">
        <v>1</v>
      </c>
      <c r="G177" s="230" t="s">
        <v>215</v>
      </c>
      <c r="H177" s="177"/>
      <c r="I177" s="178"/>
      <c r="J177" s="178"/>
      <c r="K177" s="178"/>
      <c r="L177" s="179"/>
      <c r="M177" s="165" t="s">
        <v>549</v>
      </c>
    </row>
    <row r="178" spans="1:15" s="165" customFormat="1" ht="10.5" customHeight="1" thickBot="1" x14ac:dyDescent="0.3">
      <c r="A178" s="281">
        <v>156</v>
      </c>
      <c r="B178" s="1057"/>
      <c r="C178" s="943"/>
      <c r="D178" s="969"/>
      <c r="E178" s="971"/>
      <c r="F178" s="872"/>
      <c r="G178" s="252" t="s">
        <v>215</v>
      </c>
      <c r="H178" s="177"/>
      <c r="I178" s="178"/>
      <c r="J178" s="178"/>
      <c r="K178" s="178"/>
      <c r="L178" s="179"/>
      <c r="M178" s="165" t="s">
        <v>549</v>
      </c>
    </row>
    <row r="179" spans="1:15" s="165" customFormat="1" ht="10.5" customHeight="1" thickBot="1" x14ac:dyDescent="0.3">
      <c r="A179" s="281">
        <v>157</v>
      </c>
      <c r="B179" s="1057"/>
      <c r="C179" s="943"/>
      <c r="D179" s="969"/>
      <c r="E179" s="971"/>
      <c r="F179" s="872"/>
      <c r="G179" s="252" t="s">
        <v>215</v>
      </c>
      <c r="H179" s="177"/>
      <c r="I179" s="178"/>
      <c r="J179" s="178"/>
      <c r="K179" s="178"/>
      <c r="L179" s="179"/>
    </row>
    <row r="180" spans="1:15" s="165" customFormat="1" ht="10.5" customHeight="1" thickBot="1" x14ac:dyDescent="0.3">
      <c r="A180" s="281">
        <v>158</v>
      </c>
      <c r="B180" s="1057"/>
      <c r="C180" s="943"/>
      <c r="D180" s="969"/>
      <c r="E180" s="971"/>
      <c r="F180" s="872"/>
      <c r="G180" s="252" t="s">
        <v>215</v>
      </c>
      <c r="H180" s="177"/>
      <c r="I180" s="178"/>
      <c r="J180" s="178"/>
      <c r="K180" s="178"/>
      <c r="L180" s="179"/>
    </row>
    <row r="181" spans="1:15" s="165" customFormat="1" ht="10.5" customHeight="1" thickBot="1" x14ac:dyDescent="0.3">
      <c r="A181" s="281">
        <v>159</v>
      </c>
      <c r="B181" s="1057"/>
      <c r="C181" s="943"/>
      <c r="D181" s="969"/>
      <c r="E181" s="971"/>
      <c r="F181" s="872"/>
      <c r="G181" s="252" t="s">
        <v>215</v>
      </c>
      <c r="H181" s="177"/>
      <c r="I181" s="178"/>
      <c r="J181" s="178"/>
      <c r="K181" s="178"/>
      <c r="L181" s="179"/>
    </row>
    <row r="182" spans="1:15" s="165" customFormat="1" ht="10.5" customHeight="1" thickBot="1" x14ac:dyDescent="0.3">
      <c r="A182" s="281">
        <v>160</v>
      </c>
      <c r="B182" s="1058"/>
      <c r="C182" s="944"/>
      <c r="D182" s="969"/>
      <c r="E182" s="972"/>
      <c r="F182" s="873"/>
      <c r="G182" s="273" t="s">
        <v>215</v>
      </c>
      <c r="H182" s="181"/>
      <c r="I182" s="182"/>
      <c r="J182" s="182"/>
      <c r="K182" s="182"/>
      <c r="L182" s="183"/>
      <c r="O182" s="313">
        <f>AVERAGE(F133:F182)</f>
        <v>0.67999999999999994</v>
      </c>
    </row>
    <row r="183" spans="1:15" s="165" customFormat="1" ht="10.5" customHeight="1" x14ac:dyDescent="0.25">
      <c r="A183" s="1042"/>
      <c r="B183" s="1042"/>
      <c r="C183" s="1042"/>
      <c r="D183" s="1042"/>
      <c r="E183" s="1042"/>
      <c r="F183" s="990">
        <f>AVERAGE(F5:F182)</f>
        <v>0.79146341463414716</v>
      </c>
      <c r="G183" s="212"/>
      <c r="H183" s="177"/>
      <c r="I183" s="178"/>
      <c r="J183" s="178"/>
      <c r="K183" s="178"/>
      <c r="L183" s="179"/>
      <c r="M183" s="184"/>
    </row>
    <row r="184" spans="1:15" s="165" customFormat="1" ht="10.5" customHeight="1" x14ac:dyDescent="0.25">
      <c r="A184" s="1043"/>
      <c r="B184" s="1043"/>
      <c r="C184" s="1043"/>
      <c r="D184" s="1043"/>
      <c r="E184" s="1043"/>
      <c r="F184" s="991"/>
      <c r="G184" s="993"/>
      <c r="H184" s="181"/>
      <c r="I184" s="182"/>
      <c r="J184" s="182"/>
      <c r="K184" s="182"/>
      <c r="L184" s="183"/>
      <c r="M184" s="186"/>
      <c r="N184" s="185"/>
    </row>
    <row r="185" spans="1:15" s="165" customFormat="1" ht="10.5" customHeight="1" x14ac:dyDescent="0.25">
      <c r="A185" s="1043"/>
      <c r="B185" s="1043"/>
      <c r="C185" s="1043"/>
      <c r="D185" s="1043"/>
      <c r="E185" s="1043"/>
      <c r="F185" s="991"/>
      <c r="G185" s="994"/>
      <c r="H185" s="177"/>
      <c r="I185" s="178"/>
      <c r="J185" s="178"/>
      <c r="K185" s="178"/>
      <c r="L185" s="179"/>
      <c r="M185" s="186"/>
      <c r="N185" s="185"/>
    </row>
    <row r="186" spans="1:15" ht="10.5" customHeight="1" x14ac:dyDescent="0.25">
      <c r="A186" s="1043"/>
      <c r="B186" s="1043"/>
      <c r="C186" s="1043"/>
      <c r="D186" s="1043"/>
      <c r="E186" s="1043"/>
      <c r="F186" s="991"/>
      <c r="G186" s="994"/>
      <c r="H186" s="181"/>
      <c r="I186" s="182"/>
      <c r="J186" s="182"/>
      <c r="K186" s="182"/>
      <c r="L186" s="183"/>
    </row>
    <row r="187" spans="1:15" ht="10.5" customHeight="1" thickBot="1" x14ac:dyDescent="0.3">
      <c r="A187" s="1044"/>
      <c r="B187" s="1044"/>
      <c r="C187" s="1044"/>
      <c r="D187" s="1044"/>
      <c r="E187" s="1044"/>
      <c r="F187" s="992"/>
      <c r="G187" s="994"/>
      <c r="H187" s="195"/>
      <c r="I187" s="196"/>
      <c r="J187" s="196"/>
      <c r="K187" s="196"/>
      <c r="L187" s="197"/>
    </row>
    <row r="188" spans="1:15" s="198" customFormat="1" ht="10.5" customHeight="1" x14ac:dyDescent="0.4">
      <c r="A188" s="1033" t="s">
        <v>589</v>
      </c>
      <c r="B188" s="1034"/>
      <c r="C188" s="1035"/>
      <c r="D188" s="1000" t="s">
        <v>656</v>
      </c>
      <c r="E188" s="1001"/>
      <c r="F188" s="995" t="s">
        <v>591</v>
      </c>
      <c r="G188" s="995"/>
      <c r="H188" s="201"/>
    </row>
    <row r="189" spans="1:15" s="198" customFormat="1" ht="10.5" customHeight="1" x14ac:dyDescent="0.4">
      <c r="A189" s="1036"/>
      <c r="B189" s="1037"/>
      <c r="C189" s="1038"/>
      <c r="D189" s="1002"/>
      <c r="E189" s="1003"/>
      <c r="F189" s="996"/>
      <c r="G189" s="996"/>
      <c r="H189" s="202"/>
    </row>
    <row r="190" spans="1:15" s="198" customFormat="1" ht="10.5" customHeight="1" thickBot="1" x14ac:dyDescent="0.5">
      <c r="A190" s="1039"/>
      <c r="B190" s="1040"/>
      <c r="C190" s="1041"/>
      <c r="D190" s="1004" t="s">
        <v>590</v>
      </c>
      <c r="E190" s="1005"/>
      <c r="F190" s="997" t="s">
        <v>659</v>
      </c>
      <c r="G190" s="997"/>
      <c r="H190" s="203"/>
    </row>
  </sheetData>
  <autoFilter ref="A4:N190">
    <filterColumn colId="1" showButton="0"/>
    <filterColumn colId="3" showButton="0"/>
  </autoFilter>
  <mergeCells count="134">
    <mergeCell ref="A188:C190"/>
    <mergeCell ref="A183:E187"/>
    <mergeCell ref="A169:A171"/>
    <mergeCell ref="E51:E52"/>
    <mergeCell ref="D51:D52"/>
    <mergeCell ref="A51:A52"/>
    <mergeCell ref="F29:F30"/>
    <mergeCell ref="C20:C30"/>
    <mergeCell ref="D29:D30"/>
    <mergeCell ref="E29:E30"/>
    <mergeCell ref="C54:C76"/>
    <mergeCell ref="D54:D69"/>
    <mergeCell ref="B133:B182"/>
    <mergeCell ref="D158:D166"/>
    <mergeCell ref="E158:E166"/>
    <mergeCell ref="B128:B132"/>
    <mergeCell ref="C128:C132"/>
    <mergeCell ref="D128:D132"/>
    <mergeCell ref="E128:E132"/>
    <mergeCell ref="C133:C182"/>
    <mergeCell ref="D172:D173"/>
    <mergeCell ref="D99:D102"/>
    <mergeCell ref="E99:E102"/>
    <mergeCell ref="C104:C121"/>
    <mergeCell ref="F183:F187"/>
    <mergeCell ref="G184:G187"/>
    <mergeCell ref="F188:G189"/>
    <mergeCell ref="F190:G190"/>
    <mergeCell ref="F3:G3"/>
    <mergeCell ref="D188:E189"/>
    <mergeCell ref="D190:E190"/>
    <mergeCell ref="G169:G170"/>
    <mergeCell ref="F172:F173"/>
    <mergeCell ref="F167:F168"/>
    <mergeCell ref="F169:F171"/>
    <mergeCell ref="G66:G69"/>
    <mergeCell ref="F107:F108"/>
    <mergeCell ref="F38:F49"/>
    <mergeCell ref="F90:F96"/>
    <mergeCell ref="F31:F32"/>
    <mergeCell ref="F54:F69"/>
    <mergeCell ref="F51:F52"/>
    <mergeCell ref="D104:D109"/>
    <mergeCell ref="E104:E109"/>
    <mergeCell ref="E167:E168"/>
    <mergeCell ref="D170:D171"/>
    <mergeCell ref="E169:E171"/>
    <mergeCell ref="D167:D168"/>
    <mergeCell ref="D177:D182"/>
    <mergeCell ref="E177:E182"/>
    <mergeCell ref="D174:D175"/>
    <mergeCell ref="E174:E175"/>
    <mergeCell ref="A122:A123"/>
    <mergeCell ref="D122:D123"/>
    <mergeCell ref="D113:D115"/>
    <mergeCell ref="E113:E115"/>
    <mergeCell ref="A31:A32"/>
    <mergeCell ref="A54:A55"/>
    <mergeCell ref="C77:C81"/>
    <mergeCell ref="D78:D80"/>
    <mergeCell ref="E78:E80"/>
    <mergeCell ref="D31:D32"/>
    <mergeCell ref="E31:E32"/>
    <mergeCell ref="B54:B76"/>
    <mergeCell ref="E54:E69"/>
    <mergeCell ref="A70:A73"/>
    <mergeCell ref="D70:D75"/>
    <mergeCell ref="B77:B81"/>
    <mergeCell ref="B31:B53"/>
    <mergeCell ref="C31:C53"/>
    <mergeCell ref="D35:D37"/>
    <mergeCell ref="E35:E37"/>
    <mergeCell ref="F70:F75"/>
    <mergeCell ref="D38:D49"/>
    <mergeCell ref="E38:E49"/>
    <mergeCell ref="A66:A69"/>
    <mergeCell ref="A56:A60"/>
    <mergeCell ref="E70:E75"/>
    <mergeCell ref="C1:L1"/>
    <mergeCell ref="D11:D14"/>
    <mergeCell ref="A1:B1"/>
    <mergeCell ref="B3:E3"/>
    <mergeCell ref="E11:E14"/>
    <mergeCell ref="D15:D18"/>
    <mergeCell ref="E15:E18"/>
    <mergeCell ref="A2:E2"/>
    <mergeCell ref="B4:C4"/>
    <mergeCell ref="D4:E4"/>
    <mergeCell ref="D111:D112"/>
    <mergeCell ref="E111:E112"/>
    <mergeCell ref="D117:D121"/>
    <mergeCell ref="E117:E121"/>
    <mergeCell ref="B122:B127"/>
    <mergeCell ref="C122:C127"/>
    <mergeCell ref="D126:D127"/>
    <mergeCell ref="E126:E127"/>
    <mergeCell ref="B104:B121"/>
    <mergeCell ref="D90:D96"/>
    <mergeCell ref="E90:E96"/>
    <mergeCell ref="D82:D89"/>
    <mergeCell ref="E82:E89"/>
    <mergeCell ref="B5:E5"/>
    <mergeCell ref="B6:B19"/>
    <mergeCell ref="C6:C19"/>
    <mergeCell ref="D6:D10"/>
    <mergeCell ref="E6:E10"/>
    <mergeCell ref="D20:D21"/>
    <mergeCell ref="E20:E21"/>
    <mergeCell ref="B20:B30"/>
    <mergeCell ref="C82:C103"/>
    <mergeCell ref="F174:F175"/>
    <mergeCell ref="F177:F182"/>
    <mergeCell ref="F122:F123"/>
    <mergeCell ref="A107:A108"/>
    <mergeCell ref="B82:B103"/>
    <mergeCell ref="K169:K170"/>
    <mergeCell ref="L169:L170"/>
    <mergeCell ref="M169:M170"/>
    <mergeCell ref="D134:D142"/>
    <mergeCell ref="E134:E142"/>
    <mergeCell ref="D143:D157"/>
    <mergeCell ref="E143:E157"/>
    <mergeCell ref="F134:F142"/>
    <mergeCell ref="F143:F157"/>
    <mergeCell ref="F158:F166"/>
    <mergeCell ref="F99:F102"/>
    <mergeCell ref="F113:F115"/>
    <mergeCell ref="F117:F121"/>
    <mergeCell ref="F128:F132"/>
    <mergeCell ref="I169:I170"/>
    <mergeCell ref="J169:J170"/>
    <mergeCell ref="E172:E173"/>
    <mergeCell ref="E122:E123"/>
    <mergeCell ref="G122:G123"/>
  </mergeCells>
  <pageMargins left="0.47244094488188981" right="0.15748031496062992" top="0.27559055118110237" bottom="0.27559055118110237" header="0.19685039370078741" footer="0.15748031496062992"/>
  <pageSetup paperSize="5" firstPageNumber="0" fitToHeight="0" orientation="landscape" r:id="rId1"/>
  <headerFooter>
    <oddHeader>&amp;CMatriz de Cumplimiento-V_3 Ley + Dec + Res 18.03.2015 SEGUIENTO CONTROL INTERNO may 2017</oddHeader>
    <oddFooter>&amp;L&amp;D / &amp;F&amp;R&amp;P de &amp;N</oddFooter>
  </headerFooter>
  <rowBreaks count="24" manualBreakCount="24">
    <brk id="9" max="35" man="1"/>
    <brk id="14" max="35" man="1"/>
    <brk id="19" max="35" man="1"/>
    <brk id="24" max="35" man="1"/>
    <brk id="30" max="35" man="1"/>
    <brk id="34" max="35" man="1"/>
    <brk id="43" max="35" man="1"/>
    <brk id="52" max="35" man="1"/>
    <brk id="60" max="35" man="1"/>
    <brk id="76" max="16" man="1"/>
    <brk id="80" max="35" man="1"/>
    <brk id="84" max="35" man="1"/>
    <brk id="89" max="35" man="1"/>
    <brk id="97" max="35" man="1"/>
    <brk id="106" max="35" man="1"/>
    <brk id="110" max="35" man="1"/>
    <brk id="120" max="35" man="1"/>
    <brk id="124" max="35" man="1"/>
    <brk id="127" max="35" man="1"/>
    <brk id="132" max="16" man="1"/>
    <brk id="142" max="35" man="1"/>
    <brk id="166" max="35" man="1"/>
    <brk id="170" max="35" man="1"/>
    <brk id="182" max="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8517"/>
  <sheetViews>
    <sheetView zoomScale="85" zoomScaleNormal="85" workbookViewId="0">
      <selection activeCell="E16" sqref="E16"/>
    </sheetView>
  </sheetViews>
  <sheetFormatPr baseColWidth="10" defaultColWidth="57.28515625" defaultRowHeight="15" x14ac:dyDescent="0.25"/>
  <cols>
    <col min="1" max="1" width="4" style="209" customWidth="1"/>
    <col min="2" max="2" width="54.5703125" style="208" customWidth="1"/>
    <col min="3" max="3" width="10.85546875" style="209" customWidth="1"/>
    <col min="4" max="4" width="8.85546875" style="208" customWidth="1"/>
    <col min="5" max="5" width="9.140625" style="208" customWidth="1"/>
    <col min="6" max="6" width="23.5703125" style="209" customWidth="1"/>
    <col min="7" max="7" width="6.28515625" style="297" customWidth="1"/>
    <col min="8" max="16384" width="57.28515625" style="208"/>
  </cols>
  <sheetData>
    <row r="1" spans="1:5" ht="15" customHeight="1" thickBot="1" x14ac:dyDescent="0.3">
      <c r="A1" s="1062" t="s">
        <v>696</v>
      </c>
      <c r="B1" s="1060" t="s">
        <v>650</v>
      </c>
      <c r="C1" s="1066" t="s">
        <v>655</v>
      </c>
      <c r="D1" s="1067"/>
      <c r="E1" s="1067"/>
    </row>
    <row r="2" spans="1:5" ht="31.5" customHeight="1" thickBot="1" x14ac:dyDescent="0.3">
      <c r="A2" s="1063"/>
      <c r="B2" s="1061"/>
      <c r="C2" s="327" t="s">
        <v>709</v>
      </c>
      <c r="D2" s="328" t="s">
        <v>710</v>
      </c>
      <c r="E2" s="328" t="s">
        <v>711</v>
      </c>
    </row>
    <row r="3" spans="1:5" x14ac:dyDescent="0.25">
      <c r="A3" s="289">
        <v>1</v>
      </c>
      <c r="B3" s="295" t="s">
        <v>651</v>
      </c>
      <c r="C3" s="296">
        <f>filtro!O19</f>
        <v>0.84000000000000008</v>
      </c>
      <c r="D3" s="296">
        <v>0.76</v>
      </c>
      <c r="E3" s="296">
        <v>0.76</v>
      </c>
    </row>
    <row r="4" spans="1:5" x14ac:dyDescent="0.25">
      <c r="A4" s="287">
        <v>2</v>
      </c>
      <c r="B4" s="286" t="s">
        <v>652</v>
      </c>
      <c r="C4" s="285">
        <f>filtro!O30</f>
        <v>0.80999999999999994</v>
      </c>
      <c r="D4" s="285">
        <v>0.87</v>
      </c>
      <c r="E4" s="285">
        <v>0.87</v>
      </c>
    </row>
    <row r="5" spans="1:5" x14ac:dyDescent="0.25">
      <c r="A5" s="287">
        <v>3</v>
      </c>
      <c r="B5" s="284" t="s">
        <v>653</v>
      </c>
      <c r="C5" s="285">
        <f>filtro!O53</f>
        <v>0.90999999999999992</v>
      </c>
      <c r="D5" s="285">
        <v>0.83</v>
      </c>
      <c r="E5" s="285">
        <v>0.85</v>
      </c>
    </row>
    <row r="6" spans="1:5" x14ac:dyDescent="0.25">
      <c r="A6" s="288">
        <v>4</v>
      </c>
      <c r="B6" s="291" t="s">
        <v>566</v>
      </c>
      <c r="C6" s="292">
        <f>filtro!O76</f>
        <v>0.7</v>
      </c>
      <c r="D6" s="292">
        <v>0.7</v>
      </c>
      <c r="E6" s="292">
        <v>0.7</v>
      </c>
    </row>
    <row r="7" spans="1:5" x14ac:dyDescent="0.25">
      <c r="A7" s="288">
        <v>5</v>
      </c>
      <c r="B7" s="286" t="s">
        <v>567</v>
      </c>
      <c r="C7" s="285">
        <f>filtro!O81</f>
        <v>0.94000000000000006</v>
      </c>
      <c r="D7" s="285">
        <v>1</v>
      </c>
      <c r="E7" s="285">
        <v>0.94</v>
      </c>
    </row>
    <row r="8" spans="1:5" x14ac:dyDescent="0.25">
      <c r="A8" s="288">
        <v>6</v>
      </c>
      <c r="B8" s="286" t="s">
        <v>568</v>
      </c>
      <c r="C8" s="285">
        <f>filtro!O103</f>
        <v>0.86153846153846148</v>
      </c>
      <c r="D8" s="285">
        <v>0.84</v>
      </c>
      <c r="E8" s="285">
        <v>0.86</v>
      </c>
    </row>
    <row r="9" spans="1:5" x14ac:dyDescent="0.25">
      <c r="A9" s="288">
        <v>7</v>
      </c>
      <c r="B9" s="286" t="s">
        <v>569</v>
      </c>
      <c r="C9" s="285">
        <f>filtro!O121</f>
        <v>0.5636363636363636</v>
      </c>
      <c r="D9" s="285">
        <v>0.78</v>
      </c>
      <c r="E9" s="285">
        <v>0.75</v>
      </c>
    </row>
    <row r="10" spans="1:5" x14ac:dyDescent="0.25">
      <c r="A10" s="288">
        <v>8</v>
      </c>
      <c r="B10" s="291" t="s">
        <v>570</v>
      </c>
      <c r="C10" s="292">
        <f>filtro!O127</f>
        <v>0.82</v>
      </c>
      <c r="D10" s="292">
        <v>0.7</v>
      </c>
      <c r="E10" s="292">
        <v>0.7</v>
      </c>
    </row>
    <row r="11" spans="1:5" x14ac:dyDescent="0.25">
      <c r="A11" s="288">
        <v>9</v>
      </c>
      <c r="B11" s="291" t="s">
        <v>571</v>
      </c>
      <c r="C11" s="292">
        <f>filtro!O133</f>
        <v>0.7</v>
      </c>
      <c r="D11" s="292">
        <v>0.7</v>
      </c>
      <c r="E11" s="292">
        <v>0.7</v>
      </c>
    </row>
    <row r="12" spans="1:5" ht="30.75" thickBot="1" x14ac:dyDescent="0.3">
      <c r="A12" s="290">
        <v>10</v>
      </c>
      <c r="B12" s="293" t="s">
        <v>654</v>
      </c>
      <c r="C12" s="294">
        <f>filtro!O182</f>
        <v>0.67999999999999994</v>
      </c>
      <c r="D12" s="294">
        <v>0.68</v>
      </c>
      <c r="E12" s="294">
        <v>0.68</v>
      </c>
    </row>
    <row r="13" spans="1:5" ht="15.75" customHeight="1" thickBot="1" x14ac:dyDescent="0.35">
      <c r="A13" s="1064" t="s">
        <v>657</v>
      </c>
      <c r="B13" s="1065"/>
      <c r="C13" s="312">
        <f>AVERAGE(C3:C12)</f>
        <v>0.78251748251748254</v>
      </c>
      <c r="D13" s="312">
        <v>0.78</v>
      </c>
      <c r="E13" s="312">
        <v>0.78</v>
      </c>
    </row>
    <row r="1048515" spans="6:6" x14ac:dyDescent="0.25">
      <c r="F1048515" s="210"/>
    </row>
    <row r="1048517" spans="6:6" x14ac:dyDescent="0.25">
      <c r="F1048517" s="210"/>
    </row>
  </sheetData>
  <sortState ref="E3:G13">
    <sortCondition ref="G3:G13"/>
  </sortState>
  <mergeCells count="4">
    <mergeCell ref="B1:B2"/>
    <mergeCell ref="A1:A2"/>
    <mergeCell ref="A13:B13"/>
    <mergeCell ref="C1:E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G5" sqref="G5"/>
    </sheetView>
  </sheetViews>
  <sheetFormatPr baseColWidth="10" defaultRowHeight="15" x14ac:dyDescent="0.25"/>
  <cols>
    <col min="1" max="1" width="4.7109375" bestFit="1" customWidth="1"/>
    <col min="2" max="2" width="34.28515625" customWidth="1"/>
  </cols>
  <sheetData>
    <row r="1" spans="1:4" ht="31.5" customHeight="1" thickBot="1" x14ac:dyDescent="0.3">
      <c r="A1" s="1068" t="s">
        <v>696</v>
      </c>
      <c r="B1" s="1070" t="s">
        <v>650</v>
      </c>
      <c r="C1" s="1072" t="s">
        <v>715</v>
      </c>
      <c r="D1" s="1073"/>
    </row>
    <row r="2" spans="1:4" ht="30.75" thickBot="1" x14ac:dyDescent="0.3">
      <c r="A2" s="1069"/>
      <c r="B2" s="1071"/>
      <c r="C2" s="342" t="s">
        <v>716</v>
      </c>
      <c r="D2" s="341" t="s">
        <v>717</v>
      </c>
    </row>
    <row r="3" spans="1:4" ht="29.25" customHeight="1" x14ac:dyDescent="0.25">
      <c r="A3" s="289">
        <v>1</v>
      </c>
      <c r="B3" s="339" t="s">
        <v>651</v>
      </c>
      <c r="C3" s="343">
        <v>0.84</v>
      </c>
      <c r="D3" s="346" t="e">
        <f>#REF!</f>
        <v>#REF!</v>
      </c>
    </row>
    <row r="4" spans="1:4" ht="23.25" customHeight="1" x14ac:dyDescent="0.25">
      <c r="A4" s="287">
        <v>2</v>
      </c>
      <c r="B4" s="286" t="s">
        <v>652</v>
      </c>
      <c r="C4" s="344">
        <v>0.78</v>
      </c>
      <c r="D4" s="347">
        <v>0.84</v>
      </c>
    </row>
    <row r="5" spans="1:4" ht="27" customHeight="1" x14ac:dyDescent="0.25">
      <c r="A5" s="287">
        <v>3</v>
      </c>
      <c r="B5" s="340" t="s">
        <v>653</v>
      </c>
      <c r="C5" s="344">
        <v>0.94</v>
      </c>
      <c r="D5" s="348">
        <v>0.91</v>
      </c>
    </row>
    <row r="6" spans="1:4" x14ac:dyDescent="0.25">
      <c r="A6" s="288">
        <v>4</v>
      </c>
      <c r="B6" s="286" t="s">
        <v>566</v>
      </c>
      <c r="C6" s="344">
        <v>0.7</v>
      </c>
      <c r="D6" s="348">
        <f>[1]filtro!O76</f>
        <v>0.7</v>
      </c>
    </row>
    <row r="7" spans="1:4" x14ac:dyDescent="0.25">
      <c r="A7" s="288">
        <v>5</v>
      </c>
      <c r="B7" s="286" t="s">
        <v>567</v>
      </c>
      <c r="C7" s="344">
        <v>0.94</v>
      </c>
      <c r="D7" s="348">
        <f>[1]filtro!O81</f>
        <v>1</v>
      </c>
    </row>
    <row r="8" spans="1:4" x14ac:dyDescent="0.25">
      <c r="A8" s="288">
        <v>6</v>
      </c>
      <c r="B8" s="286" t="s">
        <v>568</v>
      </c>
      <c r="C8" s="344">
        <v>0.86</v>
      </c>
      <c r="D8" s="348">
        <v>0.97689999999999999</v>
      </c>
    </row>
    <row r="9" spans="1:4" x14ac:dyDescent="0.25">
      <c r="A9" s="288">
        <v>7</v>
      </c>
      <c r="B9" s="286" t="s">
        <v>569</v>
      </c>
      <c r="C9" s="344">
        <v>0.56000000000000005</v>
      </c>
      <c r="D9" s="348">
        <v>0.85450000000000004</v>
      </c>
    </row>
    <row r="10" spans="1:4" x14ac:dyDescent="0.25">
      <c r="A10" s="288">
        <v>8</v>
      </c>
      <c r="B10" s="286" t="s">
        <v>570</v>
      </c>
      <c r="C10" s="344">
        <v>0.82</v>
      </c>
      <c r="D10" s="348">
        <v>1</v>
      </c>
    </row>
    <row r="11" spans="1:4" x14ac:dyDescent="0.25">
      <c r="A11" s="288">
        <v>9</v>
      </c>
      <c r="B11" s="286" t="s">
        <v>571</v>
      </c>
      <c r="C11" s="344">
        <v>0.7</v>
      </c>
      <c r="D11" s="348">
        <f>[1]filtro!O133</f>
        <v>0.7</v>
      </c>
    </row>
    <row r="12" spans="1:4" ht="26.25" thickBot="1" x14ac:dyDescent="0.3">
      <c r="A12" s="290">
        <v>10</v>
      </c>
      <c r="B12" s="338" t="s">
        <v>654</v>
      </c>
      <c r="C12" s="345">
        <v>0.68</v>
      </c>
      <c r="D12" s="349">
        <v>0.82</v>
      </c>
    </row>
    <row r="13" spans="1:4" ht="19.5" thickBot="1" x14ac:dyDescent="0.35">
      <c r="A13" s="1074" t="s">
        <v>718</v>
      </c>
      <c r="B13" s="1075"/>
      <c r="C13" s="337">
        <f>AVERAGE(C3:C12)</f>
        <v>0.78199999999999992</v>
      </c>
      <c r="D13" s="337">
        <v>0.91339999999999999</v>
      </c>
    </row>
    <row r="15" spans="1:4" x14ac:dyDescent="0.25">
      <c r="D15" s="350">
        <f>+D13-C13</f>
        <v>0.13140000000000007</v>
      </c>
    </row>
  </sheetData>
  <mergeCells count="4">
    <mergeCell ref="A1:A2"/>
    <mergeCell ref="B1:B2"/>
    <mergeCell ref="C1:D1"/>
    <mergeCell ref="A13:B1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R1048576"/>
  <sheetViews>
    <sheetView tabSelected="1" view="pageBreakPreview" topLeftCell="N1" zoomScale="80" zoomScaleNormal="50" zoomScaleSheetLayoutView="80" zoomScalePageLayoutView="25" workbookViewId="0">
      <pane ySplit="4" topLeftCell="A162" activePane="bottomLeft" state="frozen"/>
      <selection activeCell="H1" sqref="H1"/>
      <selection pane="bottomLeft" activeCell="R162" sqref="R162"/>
    </sheetView>
  </sheetViews>
  <sheetFormatPr baseColWidth="10" defaultColWidth="9.140625" defaultRowHeight="61.5" customHeight="1" x14ac:dyDescent="0.3"/>
  <cols>
    <col min="1" max="1" width="8.5703125" style="461" customWidth="1"/>
    <col min="2" max="2" width="10.7109375" style="461" customWidth="1"/>
    <col min="3" max="3" width="11.85546875" style="462" customWidth="1"/>
    <col min="4" max="4" width="8.7109375" style="463" customWidth="1"/>
    <col min="5" max="5" width="26.28515625" style="464" customWidth="1"/>
    <col min="6" max="6" width="6.28515625" style="463" customWidth="1"/>
    <col min="7" max="7" width="47.5703125" style="691" customWidth="1"/>
    <col min="8" max="8" width="20.5703125" style="692" customWidth="1"/>
    <col min="9" max="9" width="32.5703125" style="693" customWidth="1"/>
    <col min="10" max="10" width="13.7109375" style="694" customWidth="1"/>
    <col min="11" max="11" width="10.5703125" style="463" customWidth="1"/>
    <col min="12" max="12" width="10.140625" style="463" customWidth="1"/>
    <col min="13" max="13" width="42.7109375" style="465" customWidth="1"/>
    <col min="14" max="14" width="15.85546875" style="465" customWidth="1"/>
    <col min="15" max="15" width="15.28515625" style="687" customWidth="1"/>
    <col min="16" max="16" width="82.28515625" style="465" customWidth="1"/>
    <col min="17" max="17" width="14" style="467" customWidth="1"/>
    <col min="18" max="18" width="96.7109375" style="467" customWidth="1"/>
    <col min="19" max="16384" width="9.140625" style="467"/>
  </cols>
  <sheetData>
    <row r="1" spans="1:18" ht="15" customHeight="1" thickBot="1" x14ac:dyDescent="0.3">
      <c r="G1" s="1079" t="s">
        <v>712</v>
      </c>
      <c r="H1" s="1079"/>
      <c r="I1" s="1079"/>
      <c r="J1" s="1079"/>
      <c r="K1" s="1079"/>
      <c r="L1" s="1079"/>
      <c r="O1" s="466"/>
    </row>
    <row r="2" spans="1:18" ht="74.25" customHeight="1" thickBot="1" x14ac:dyDescent="0.3">
      <c r="A2" s="1223" t="s">
        <v>707</v>
      </c>
      <c r="B2" s="1224"/>
      <c r="C2" s="1224"/>
      <c r="D2" s="1224"/>
      <c r="E2" s="1224"/>
      <c r="F2" s="1224"/>
      <c r="G2" s="1224"/>
      <c r="H2" s="1224"/>
      <c r="I2" s="1224"/>
      <c r="J2" s="1224"/>
      <c r="K2" s="1224"/>
      <c r="L2" s="1224"/>
      <c r="M2" s="1225"/>
      <c r="N2" s="1243" t="s">
        <v>868</v>
      </c>
      <c r="O2" s="1243"/>
      <c r="P2" s="1244"/>
      <c r="Q2" s="1235" t="s">
        <v>869</v>
      </c>
      <c r="R2" s="1236"/>
    </row>
    <row r="3" spans="1:18" s="471" customFormat="1" ht="29.25" customHeight="1" thickBot="1" x14ac:dyDescent="0.3">
      <c r="A3" s="468"/>
      <c r="B3" s="1080" t="s">
        <v>192</v>
      </c>
      <c r="C3" s="1080"/>
      <c r="D3" s="1080"/>
      <c r="E3" s="1080"/>
      <c r="F3" s="1080"/>
      <c r="G3" s="1081"/>
      <c r="H3" s="469" t="s">
        <v>193</v>
      </c>
      <c r="I3" s="470" t="s">
        <v>666</v>
      </c>
      <c r="J3" s="1082" t="s">
        <v>194</v>
      </c>
      <c r="K3" s="1083"/>
      <c r="L3" s="1083"/>
      <c r="M3" s="1081" t="s">
        <v>719</v>
      </c>
      <c r="N3" s="1241" t="s">
        <v>724</v>
      </c>
      <c r="O3" s="1246" t="s">
        <v>720</v>
      </c>
      <c r="P3" s="1248" t="s">
        <v>867</v>
      </c>
      <c r="Q3" s="1237" t="s">
        <v>720</v>
      </c>
      <c r="R3" s="1239" t="s">
        <v>999</v>
      </c>
    </row>
    <row r="4" spans="1:18" s="471" customFormat="1" ht="29.25" customHeight="1" thickBot="1" x14ac:dyDescent="0.3">
      <c r="A4" s="472" t="s">
        <v>553</v>
      </c>
      <c r="B4" s="1118" t="s">
        <v>195</v>
      </c>
      <c r="C4" s="1119"/>
      <c r="D4" s="1119" t="s">
        <v>196</v>
      </c>
      <c r="E4" s="1119"/>
      <c r="F4" s="1119" t="s">
        <v>197</v>
      </c>
      <c r="G4" s="1119"/>
      <c r="H4" s="736"/>
      <c r="I4" s="473" t="s">
        <v>662</v>
      </c>
      <c r="J4" s="472"/>
      <c r="K4" s="474" t="s">
        <v>198</v>
      </c>
      <c r="L4" s="475" t="s">
        <v>199</v>
      </c>
      <c r="M4" s="1245"/>
      <c r="N4" s="1242"/>
      <c r="O4" s="1247"/>
      <c r="P4" s="1249"/>
      <c r="Q4" s="1238"/>
      <c r="R4" s="1240"/>
    </row>
    <row r="5" spans="1:18" s="480" customFormat="1" ht="126.75" customHeight="1" thickBot="1" x14ac:dyDescent="0.3">
      <c r="A5" s="701">
        <v>1</v>
      </c>
      <c r="B5" s="1120" t="s">
        <v>206</v>
      </c>
      <c r="C5" s="1121"/>
      <c r="D5" s="1121"/>
      <c r="E5" s="1121"/>
      <c r="F5" s="1121"/>
      <c r="G5" s="1122"/>
      <c r="H5" s="697" t="s">
        <v>207</v>
      </c>
      <c r="I5" s="700" t="s">
        <v>649</v>
      </c>
      <c r="J5" s="701" t="s">
        <v>208</v>
      </c>
      <c r="K5" s="476" t="s">
        <v>119</v>
      </c>
      <c r="L5" s="477" t="s">
        <v>119</v>
      </c>
      <c r="M5" s="739" t="s">
        <v>743</v>
      </c>
      <c r="N5" s="455" t="s">
        <v>766</v>
      </c>
      <c r="O5" s="478">
        <v>1</v>
      </c>
      <c r="P5" s="479" t="s">
        <v>921</v>
      </c>
      <c r="Q5" s="478">
        <v>1</v>
      </c>
      <c r="R5" s="740" t="s">
        <v>1012</v>
      </c>
    </row>
    <row r="6" spans="1:18" s="480" customFormat="1" ht="213" customHeight="1" thickBot="1" x14ac:dyDescent="0.3">
      <c r="A6" s="713">
        <f>A5+1</f>
        <v>2</v>
      </c>
      <c r="B6" s="1080">
        <v>1</v>
      </c>
      <c r="C6" s="1112" t="s">
        <v>563</v>
      </c>
      <c r="D6" s="1095" t="s">
        <v>210</v>
      </c>
      <c r="E6" s="1116" t="s">
        <v>211</v>
      </c>
      <c r="F6" s="481" t="s">
        <v>212</v>
      </c>
      <c r="G6" s="482" t="s">
        <v>213</v>
      </c>
      <c r="H6" s="483" t="s">
        <v>214</v>
      </c>
      <c r="I6" s="765" t="s">
        <v>592</v>
      </c>
      <c r="J6" s="1101" t="s">
        <v>574</v>
      </c>
      <c r="K6" s="485" t="s">
        <v>119</v>
      </c>
      <c r="L6" s="486" t="s">
        <v>119</v>
      </c>
      <c r="M6" s="739" t="s">
        <v>743</v>
      </c>
      <c r="N6" s="456" t="s">
        <v>767</v>
      </c>
      <c r="O6" s="487">
        <v>1</v>
      </c>
      <c r="P6" s="488" t="s">
        <v>870</v>
      </c>
      <c r="Q6" s="487">
        <v>1</v>
      </c>
      <c r="R6" s="740" t="s">
        <v>1013</v>
      </c>
    </row>
    <row r="7" spans="1:18" s="480" customFormat="1" ht="139.5" customHeight="1" thickBot="1" x14ac:dyDescent="0.3">
      <c r="A7" s="713">
        <f t="shared" ref="A7:A70" si="0">A6+1</f>
        <v>3</v>
      </c>
      <c r="B7" s="1110"/>
      <c r="C7" s="1113" t="s">
        <v>216</v>
      </c>
      <c r="D7" s="1103"/>
      <c r="E7" s="1106" t="s">
        <v>217</v>
      </c>
      <c r="F7" s="481" t="s">
        <v>218</v>
      </c>
      <c r="G7" s="489" t="s">
        <v>219</v>
      </c>
      <c r="H7" s="490" t="s">
        <v>220</v>
      </c>
      <c r="I7" s="491" t="s">
        <v>593</v>
      </c>
      <c r="J7" s="1101"/>
      <c r="K7" s="492" t="s">
        <v>119</v>
      </c>
      <c r="L7" s="493" t="s">
        <v>119</v>
      </c>
      <c r="M7" s="739" t="s">
        <v>743</v>
      </c>
      <c r="N7" s="456" t="s">
        <v>767</v>
      </c>
      <c r="O7" s="487">
        <v>1</v>
      </c>
      <c r="P7" s="488" t="s">
        <v>871</v>
      </c>
      <c r="Q7" s="487">
        <v>1</v>
      </c>
      <c r="R7" s="740" t="s">
        <v>1013</v>
      </c>
    </row>
    <row r="8" spans="1:18" s="480" customFormat="1" ht="117" customHeight="1" thickBot="1" x14ac:dyDescent="0.3">
      <c r="A8" s="713">
        <f t="shared" si="0"/>
        <v>4</v>
      </c>
      <c r="B8" s="1110"/>
      <c r="C8" s="1113" t="s">
        <v>216</v>
      </c>
      <c r="D8" s="1103"/>
      <c r="E8" s="1106" t="s">
        <v>217</v>
      </c>
      <c r="F8" s="481" t="s">
        <v>221</v>
      </c>
      <c r="G8" s="489" t="s">
        <v>222</v>
      </c>
      <c r="H8" s="490"/>
      <c r="I8" s="491" t="s">
        <v>594</v>
      </c>
      <c r="J8" s="1101"/>
      <c r="K8" s="492" t="s">
        <v>119</v>
      </c>
      <c r="L8" s="493" t="s">
        <v>119</v>
      </c>
      <c r="M8" s="739" t="s">
        <v>743</v>
      </c>
      <c r="N8" s="456" t="s">
        <v>767</v>
      </c>
      <c r="O8" s="487">
        <v>1</v>
      </c>
      <c r="P8" s="488" t="s">
        <v>872</v>
      </c>
      <c r="Q8" s="487">
        <v>1</v>
      </c>
      <c r="R8" s="740" t="s">
        <v>1013</v>
      </c>
    </row>
    <row r="9" spans="1:18" s="480" customFormat="1" ht="126.75" customHeight="1" thickBot="1" x14ac:dyDescent="0.3">
      <c r="A9" s="713">
        <f t="shared" si="0"/>
        <v>5</v>
      </c>
      <c r="B9" s="1110"/>
      <c r="C9" s="1113" t="s">
        <v>216</v>
      </c>
      <c r="D9" s="1103"/>
      <c r="E9" s="1106" t="s">
        <v>217</v>
      </c>
      <c r="F9" s="481" t="s">
        <v>223</v>
      </c>
      <c r="G9" s="489" t="s">
        <v>224</v>
      </c>
      <c r="H9" s="490" t="s">
        <v>225</v>
      </c>
      <c r="I9" s="491" t="s">
        <v>692</v>
      </c>
      <c r="J9" s="1101"/>
      <c r="K9" s="492" t="s">
        <v>119</v>
      </c>
      <c r="L9" s="493" t="s">
        <v>119</v>
      </c>
      <c r="M9" s="739" t="s">
        <v>743</v>
      </c>
      <c r="N9" s="456" t="s">
        <v>767</v>
      </c>
      <c r="O9" s="487">
        <v>1</v>
      </c>
      <c r="P9" s="488" t="s">
        <v>873</v>
      </c>
      <c r="Q9" s="487">
        <v>1</v>
      </c>
      <c r="R9" s="740" t="s">
        <v>1013</v>
      </c>
    </row>
    <row r="10" spans="1:18" s="480" customFormat="1" ht="321.75" customHeight="1" thickBot="1" x14ac:dyDescent="0.3">
      <c r="A10" s="713">
        <f t="shared" si="0"/>
        <v>6</v>
      </c>
      <c r="B10" s="1110"/>
      <c r="C10" s="1113" t="s">
        <v>216</v>
      </c>
      <c r="D10" s="1115"/>
      <c r="E10" s="1117" t="s">
        <v>217</v>
      </c>
      <c r="F10" s="494" t="s">
        <v>226</v>
      </c>
      <c r="G10" s="495" t="s">
        <v>227</v>
      </c>
      <c r="H10" s="496" t="s">
        <v>554</v>
      </c>
      <c r="I10" s="497" t="s">
        <v>595</v>
      </c>
      <c r="J10" s="1102"/>
      <c r="K10" s="498" t="s">
        <v>119</v>
      </c>
      <c r="L10" s="499" t="s">
        <v>119</v>
      </c>
      <c r="M10" s="739" t="s">
        <v>743</v>
      </c>
      <c r="N10" s="456" t="s">
        <v>822</v>
      </c>
      <c r="O10" s="487">
        <v>1</v>
      </c>
      <c r="P10" s="488" t="s">
        <v>874</v>
      </c>
      <c r="Q10" s="487">
        <v>1</v>
      </c>
      <c r="R10" s="783" t="s">
        <v>1014</v>
      </c>
    </row>
    <row r="11" spans="1:18" s="480" customFormat="1" ht="129" customHeight="1" thickBot="1" x14ac:dyDescent="0.3">
      <c r="A11" s="713">
        <f t="shared" si="0"/>
        <v>7</v>
      </c>
      <c r="B11" s="1110"/>
      <c r="C11" s="1113" t="s">
        <v>216</v>
      </c>
      <c r="D11" s="1103" t="s">
        <v>228</v>
      </c>
      <c r="E11" s="1105" t="s">
        <v>229</v>
      </c>
      <c r="F11" s="481" t="s">
        <v>230</v>
      </c>
      <c r="G11" s="500" t="s">
        <v>231</v>
      </c>
      <c r="H11" s="501" t="s">
        <v>232</v>
      </c>
      <c r="I11" s="502" t="s">
        <v>597</v>
      </c>
      <c r="J11" s="1108" t="s">
        <v>574</v>
      </c>
      <c r="K11" s="503" t="s">
        <v>119</v>
      </c>
      <c r="L11" s="504" t="s">
        <v>119</v>
      </c>
      <c r="M11" s="739" t="s">
        <v>743</v>
      </c>
      <c r="N11" s="454" t="s">
        <v>768</v>
      </c>
      <c r="O11" s="487">
        <v>1</v>
      </c>
      <c r="P11" s="488" t="s">
        <v>838</v>
      </c>
      <c r="Q11" s="487">
        <v>1</v>
      </c>
      <c r="R11" s="740" t="s">
        <v>1015</v>
      </c>
    </row>
    <row r="12" spans="1:18" s="480" customFormat="1" ht="147" customHeight="1" thickBot="1" x14ac:dyDescent="0.3">
      <c r="A12" s="713">
        <f t="shared" si="0"/>
        <v>8</v>
      </c>
      <c r="B12" s="1110"/>
      <c r="C12" s="1113" t="s">
        <v>216</v>
      </c>
      <c r="D12" s="1095"/>
      <c r="E12" s="1106"/>
      <c r="F12" s="505" t="s">
        <v>230</v>
      </c>
      <c r="G12" s="489" t="s">
        <v>233</v>
      </c>
      <c r="H12" s="490" t="s">
        <v>234</v>
      </c>
      <c r="I12" s="491"/>
      <c r="J12" s="1101"/>
      <c r="K12" s="492" t="s">
        <v>119</v>
      </c>
      <c r="L12" s="493" t="s">
        <v>119</v>
      </c>
      <c r="M12" s="739" t="s">
        <v>743</v>
      </c>
      <c r="N12" s="454" t="s">
        <v>768</v>
      </c>
      <c r="O12" s="487">
        <v>1</v>
      </c>
      <c r="P12" s="488" t="s">
        <v>849</v>
      </c>
      <c r="Q12" s="487">
        <v>1</v>
      </c>
      <c r="R12" s="740" t="s">
        <v>1015</v>
      </c>
    </row>
    <row r="13" spans="1:18" s="480" customFormat="1" ht="96" customHeight="1" thickBot="1" x14ac:dyDescent="0.3">
      <c r="A13" s="713">
        <f t="shared" si="0"/>
        <v>9</v>
      </c>
      <c r="B13" s="1110"/>
      <c r="C13" s="1113" t="s">
        <v>216</v>
      </c>
      <c r="D13" s="1095"/>
      <c r="E13" s="1106"/>
      <c r="F13" s="505" t="s">
        <v>230</v>
      </c>
      <c r="G13" s="489" t="s">
        <v>235</v>
      </c>
      <c r="H13" s="490"/>
      <c r="I13" s="491"/>
      <c r="J13" s="1101"/>
      <c r="K13" s="492" t="s">
        <v>119</v>
      </c>
      <c r="L13" s="493" t="s">
        <v>119</v>
      </c>
      <c r="M13" s="739" t="s">
        <v>743</v>
      </c>
      <c r="N13" s="456" t="s">
        <v>768</v>
      </c>
      <c r="O13" s="487">
        <v>1</v>
      </c>
      <c r="P13" s="488" t="s">
        <v>823</v>
      </c>
      <c r="Q13" s="487">
        <v>1</v>
      </c>
      <c r="R13" s="784" t="s">
        <v>1016</v>
      </c>
    </row>
    <row r="14" spans="1:18" s="480" customFormat="1" ht="87.75" customHeight="1" thickBot="1" x14ac:dyDescent="0.3">
      <c r="A14" s="713">
        <f t="shared" si="0"/>
        <v>10</v>
      </c>
      <c r="B14" s="1110"/>
      <c r="C14" s="1113" t="s">
        <v>216</v>
      </c>
      <c r="D14" s="1104"/>
      <c r="E14" s="1107"/>
      <c r="F14" s="506" t="s">
        <v>230</v>
      </c>
      <c r="G14" s="507" t="s">
        <v>236</v>
      </c>
      <c r="H14" s="508" t="s">
        <v>237</v>
      </c>
      <c r="I14" s="509"/>
      <c r="J14" s="1109"/>
      <c r="K14" s="510" t="s">
        <v>119</v>
      </c>
      <c r="L14" s="511" t="s">
        <v>119</v>
      </c>
      <c r="M14" s="739" t="s">
        <v>743</v>
      </c>
      <c r="N14" s="456" t="s">
        <v>768</v>
      </c>
      <c r="O14" s="487">
        <v>1</v>
      </c>
      <c r="P14" s="488" t="s">
        <v>824</v>
      </c>
      <c r="Q14" s="487">
        <v>1</v>
      </c>
      <c r="R14" s="740" t="s">
        <v>954</v>
      </c>
    </row>
    <row r="15" spans="1:18" s="480" customFormat="1" ht="109.5" customHeight="1" thickBot="1" x14ac:dyDescent="0.3">
      <c r="A15" s="713">
        <f t="shared" si="0"/>
        <v>11</v>
      </c>
      <c r="B15" s="1110"/>
      <c r="C15" s="1113" t="s">
        <v>216</v>
      </c>
      <c r="D15" s="1094" t="s">
        <v>238</v>
      </c>
      <c r="E15" s="1097" t="s">
        <v>239</v>
      </c>
      <c r="F15" s="512" t="s">
        <v>230</v>
      </c>
      <c r="G15" s="513" t="s">
        <v>240</v>
      </c>
      <c r="H15" s="514"/>
      <c r="I15" s="491" t="s">
        <v>596</v>
      </c>
      <c r="J15" s="1100" t="s">
        <v>575</v>
      </c>
      <c r="K15" s="515"/>
      <c r="L15" s="516" t="s">
        <v>119</v>
      </c>
      <c r="M15" s="517" t="s">
        <v>744</v>
      </c>
      <c r="N15" s="456" t="s">
        <v>766</v>
      </c>
      <c r="O15" s="487">
        <v>1</v>
      </c>
      <c r="P15" s="488" t="s">
        <v>875</v>
      </c>
      <c r="Q15" s="487">
        <v>1</v>
      </c>
      <c r="R15" s="740" t="s">
        <v>1017</v>
      </c>
    </row>
    <row r="16" spans="1:18" s="480" customFormat="1" ht="201" customHeight="1" thickBot="1" x14ac:dyDescent="0.3">
      <c r="A16" s="713">
        <f t="shared" si="0"/>
        <v>12</v>
      </c>
      <c r="B16" s="1110"/>
      <c r="C16" s="1113"/>
      <c r="D16" s="1095"/>
      <c r="E16" s="1098"/>
      <c r="F16" s="505" t="s">
        <v>230</v>
      </c>
      <c r="G16" s="489" t="s">
        <v>242</v>
      </c>
      <c r="H16" s="490"/>
      <c r="I16" s="491"/>
      <c r="J16" s="1101"/>
      <c r="K16" s="492"/>
      <c r="L16" s="493" t="s">
        <v>119</v>
      </c>
      <c r="M16" s="517" t="s">
        <v>744</v>
      </c>
      <c r="N16" s="456" t="s">
        <v>766</v>
      </c>
      <c r="O16" s="487">
        <v>1</v>
      </c>
      <c r="P16" s="488" t="s">
        <v>809</v>
      </c>
      <c r="Q16" s="487">
        <v>1</v>
      </c>
      <c r="R16" s="740" t="s">
        <v>1018</v>
      </c>
    </row>
    <row r="17" spans="1:18" s="480" customFormat="1" ht="87.75" customHeight="1" thickBot="1" x14ac:dyDescent="0.3">
      <c r="A17" s="713">
        <f t="shared" si="0"/>
        <v>13</v>
      </c>
      <c r="B17" s="1110"/>
      <c r="C17" s="1113"/>
      <c r="D17" s="1095"/>
      <c r="E17" s="1098"/>
      <c r="F17" s="505" t="s">
        <v>230</v>
      </c>
      <c r="G17" s="489" t="s">
        <v>243</v>
      </c>
      <c r="H17" s="490"/>
      <c r="I17" s="491"/>
      <c r="J17" s="1101"/>
      <c r="K17" s="492"/>
      <c r="L17" s="493" t="s">
        <v>119</v>
      </c>
      <c r="M17" s="517" t="s">
        <v>744</v>
      </c>
      <c r="N17" s="456" t="s">
        <v>767</v>
      </c>
      <c r="O17" s="487">
        <v>1</v>
      </c>
      <c r="P17" s="488" t="s">
        <v>810</v>
      </c>
      <c r="Q17" s="487">
        <v>1</v>
      </c>
      <c r="R17" s="740" t="s">
        <v>1019</v>
      </c>
    </row>
    <row r="18" spans="1:18" s="480" customFormat="1" ht="236.25" customHeight="1" thickBot="1" x14ac:dyDescent="0.3">
      <c r="A18" s="713">
        <f t="shared" si="0"/>
        <v>14</v>
      </c>
      <c r="B18" s="1110"/>
      <c r="C18" s="1113"/>
      <c r="D18" s="1096"/>
      <c r="E18" s="1099"/>
      <c r="F18" s="518" t="s">
        <v>230</v>
      </c>
      <c r="G18" s="495" t="s">
        <v>244</v>
      </c>
      <c r="H18" s="496"/>
      <c r="I18" s="497"/>
      <c r="J18" s="1102"/>
      <c r="K18" s="498"/>
      <c r="L18" s="499" t="s">
        <v>119</v>
      </c>
      <c r="M18" s="517" t="s">
        <v>744</v>
      </c>
      <c r="N18" s="456" t="s">
        <v>766</v>
      </c>
      <c r="O18" s="487">
        <v>1</v>
      </c>
      <c r="P18" s="488" t="s">
        <v>951</v>
      </c>
      <c r="Q18" s="487">
        <v>1</v>
      </c>
      <c r="R18" s="740" t="s">
        <v>1019</v>
      </c>
    </row>
    <row r="19" spans="1:18" s="480" customFormat="1" ht="216" customHeight="1" thickBot="1" x14ac:dyDescent="0.3">
      <c r="A19" s="713">
        <f t="shared" si="0"/>
        <v>15</v>
      </c>
      <c r="B19" s="1111"/>
      <c r="C19" s="1114" t="s">
        <v>216</v>
      </c>
      <c r="D19" s="735" t="s">
        <v>245</v>
      </c>
      <c r="E19" s="519" t="s">
        <v>246</v>
      </c>
      <c r="F19" s="520" t="s">
        <v>230</v>
      </c>
      <c r="G19" s="521" t="s">
        <v>247</v>
      </c>
      <c r="H19" s="522" t="s">
        <v>555</v>
      </c>
      <c r="I19" s="730" t="s">
        <v>598</v>
      </c>
      <c r="J19" s="523" t="s">
        <v>248</v>
      </c>
      <c r="K19" s="524" t="s">
        <v>119</v>
      </c>
      <c r="L19" s="525" t="s">
        <v>119</v>
      </c>
      <c r="M19" s="517" t="s">
        <v>745</v>
      </c>
      <c r="N19" s="456" t="s">
        <v>769</v>
      </c>
      <c r="O19" s="487">
        <v>1</v>
      </c>
      <c r="P19" s="488" t="s">
        <v>876</v>
      </c>
      <c r="Q19" s="487">
        <v>1</v>
      </c>
      <c r="R19" s="768" t="s">
        <v>955</v>
      </c>
    </row>
    <row r="20" spans="1:18" s="480" customFormat="1" ht="335.25" customHeight="1" thickBot="1" x14ac:dyDescent="0.3">
      <c r="A20" s="713">
        <f t="shared" si="0"/>
        <v>16</v>
      </c>
      <c r="B20" s="1084">
        <v>2</v>
      </c>
      <c r="C20" s="1086" t="s">
        <v>564</v>
      </c>
      <c r="D20" s="1088" t="s">
        <v>249</v>
      </c>
      <c r="E20" s="1090" t="s">
        <v>250</v>
      </c>
      <c r="F20" s="526" t="s">
        <v>230</v>
      </c>
      <c r="G20" s="527" t="s">
        <v>251</v>
      </c>
      <c r="H20" s="528" t="s">
        <v>252</v>
      </c>
      <c r="I20" s="529" t="s">
        <v>598</v>
      </c>
      <c r="J20" s="1092" t="s">
        <v>253</v>
      </c>
      <c r="K20" s="715" t="s">
        <v>119</v>
      </c>
      <c r="L20" s="530" t="s">
        <v>119</v>
      </c>
      <c r="M20" s="517" t="s">
        <v>746</v>
      </c>
      <c r="N20" s="456" t="s">
        <v>770</v>
      </c>
      <c r="O20" s="487">
        <v>1</v>
      </c>
      <c r="P20" s="488" t="s">
        <v>956</v>
      </c>
      <c r="Q20" s="487">
        <v>0.7</v>
      </c>
      <c r="R20" s="741" t="s">
        <v>1000</v>
      </c>
    </row>
    <row r="21" spans="1:18" s="480" customFormat="1" ht="282" customHeight="1" thickBot="1" x14ac:dyDescent="0.3">
      <c r="A21" s="713">
        <f t="shared" si="0"/>
        <v>17</v>
      </c>
      <c r="B21" s="1085"/>
      <c r="C21" s="1087"/>
      <c r="D21" s="1089"/>
      <c r="E21" s="1091"/>
      <c r="F21" s="531" t="s">
        <v>230</v>
      </c>
      <c r="G21" s="532" t="s">
        <v>254</v>
      </c>
      <c r="H21" s="533"/>
      <c r="I21" s="534"/>
      <c r="J21" s="1093"/>
      <c r="K21" s="727" t="s">
        <v>119</v>
      </c>
      <c r="L21" s="729" t="s">
        <v>119</v>
      </c>
      <c r="M21" s="517" t="s">
        <v>746</v>
      </c>
      <c r="N21" s="456" t="s">
        <v>770</v>
      </c>
      <c r="O21" s="487">
        <v>0.7</v>
      </c>
      <c r="P21" s="488" t="s">
        <v>922</v>
      </c>
      <c r="Q21" s="487">
        <v>0.7</v>
      </c>
      <c r="R21" s="782" t="s">
        <v>1025</v>
      </c>
    </row>
    <row r="22" spans="1:18" s="480" customFormat="1" ht="300" customHeight="1" thickBot="1" x14ac:dyDescent="0.3">
      <c r="A22" s="713">
        <f t="shared" si="0"/>
        <v>18</v>
      </c>
      <c r="B22" s="1085"/>
      <c r="C22" s="1087"/>
      <c r="D22" s="535" t="s">
        <v>255</v>
      </c>
      <c r="E22" s="536" t="s">
        <v>256</v>
      </c>
      <c r="F22" s="537" t="s">
        <v>230</v>
      </c>
      <c r="G22" s="538" t="s">
        <v>257</v>
      </c>
      <c r="H22" s="539" t="s">
        <v>258</v>
      </c>
      <c r="I22" s="540" t="s">
        <v>599</v>
      </c>
      <c r="J22" s="541" t="s">
        <v>663</v>
      </c>
      <c r="K22" s="542"/>
      <c r="L22" s="543" t="s">
        <v>119</v>
      </c>
      <c r="M22" s="517" t="s">
        <v>747</v>
      </c>
      <c r="N22" s="456" t="s">
        <v>771</v>
      </c>
      <c r="O22" s="487">
        <v>1</v>
      </c>
      <c r="P22" s="488" t="s">
        <v>923</v>
      </c>
      <c r="Q22" s="487">
        <v>1</v>
      </c>
      <c r="R22" s="768" t="s">
        <v>1001</v>
      </c>
    </row>
    <row r="23" spans="1:18" s="480" customFormat="1" ht="112.5" customHeight="1" thickBot="1" x14ac:dyDescent="0.3">
      <c r="A23" s="713">
        <f t="shared" si="0"/>
        <v>19</v>
      </c>
      <c r="B23" s="1085"/>
      <c r="C23" s="1087"/>
      <c r="D23" s="535" t="s">
        <v>260</v>
      </c>
      <c r="E23" s="536" t="s">
        <v>261</v>
      </c>
      <c r="F23" s="537" t="s">
        <v>230</v>
      </c>
      <c r="G23" s="538" t="s">
        <v>262</v>
      </c>
      <c r="H23" s="539"/>
      <c r="I23" s="540" t="s">
        <v>600</v>
      </c>
      <c r="J23" s="541" t="s">
        <v>664</v>
      </c>
      <c r="K23" s="542"/>
      <c r="L23" s="543" t="s">
        <v>119</v>
      </c>
      <c r="M23" s="517" t="s">
        <v>747</v>
      </c>
      <c r="N23" s="456" t="s">
        <v>772</v>
      </c>
      <c r="O23" s="487">
        <v>1</v>
      </c>
      <c r="P23" s="488" t="s">
        <v>877</v>
      </c>
      <c r="Q23" s="487">
        <v>1</v>
      </c>
      <c r="R23" s="768" t="s">
        <v>969</v>
      </c>
    </row>
    <row r="24" spans="1:18" s="480" customFormat="1" ht="320.25" customHeight="1" thickBot="1" x14ac:dyDescent="0.3">
      <c r="A24" s="713">
        <f t="shared" si="0"/>
        <v>20</v>
      </c>
      <c r="B24" s="1085"/>
      <c r="C24" s="1087"/>
      <c r="D24" s="535" t="s">
        <v>264</v>
      </c>
      <c r="E24" s="536" t="s">
        <v>265</v>
      </c>
      <c r="F24" s="537" t="s">
        <v>230</v>
      </c>
      <c r="G24" s="538" t="s">
        <v>266</v>
      </c>
      <c r="H24" s="539" t="s">
        <v>267</v>
      </c>
      <c r="I24" s="540" t="s">
        <v>601</v>
      </c>
      <c r="J24" s="541" t="s">
        <v>665</v>
      </c>
      <c r="K24" s="542"/>
      <c r="L24" s="543" t="s">
        <v>119</v>
      </c>
      <c r="M24" s="517" t="s">
        <v>743</v>
      </c>
      <c r="N24" s="456" t="s">
        <v>773</v>
      </c>
      <c r="O24" s="487">
        <v>1</v>
      </c>
      <c r="P24" s="488" t="s">
        <v>924</v>
      </c>
      <c r="Q24" s="487">
        <v>1</v>
      </c>
      <c r="R24" s="768" t="s">
        <v>958</v>
      </c>
    </row>
    <row r="25" spans="1:18" s="480" customFormat="1" ht="105" customHeight="1" thickBot="1" x14ac:dyDescent="0.3">
      <c r="A25" s="713">
        <f t="shared" si="0"/>
        <v>21</v>
      </c>
      <c r="B25" s="1085"/>
      <c r="C25" s="1087"/>
      <c r="D25" s="535" t="s">
        <v>268</v>
      </c>
      <c r="E25" s="536" t="s">
        <v>269</v>
      </c>
      <c r="F25" s="537" t="s">
        <v>230</v>
      </c>
      <c r="G25" s="538" t="s">
        <v>270</v>
      </c>
      <c r="H25" s="539"/>
      <c r="I25" s="540" t="s">
        <v>602</v>
      </c>
      <c r="J25" s="544" t="s">
        <v>667</v>
      </c>
      <c r="K25" s="542"/>
      <c r="L25" s="543" t="s">
        <v>119</v>
      </c>
      <c r="M25" s="517" t="s">
        <v>747</v>
      </c>
      <c r="N25" s="695" t="s">
        <v>820</v>
      </c>
      <c r="O25" s="487">
        <v>1</v>
      </c>
      <c r="P25" s="488" t="s">
        <v>878</v>
      </c>
      <c r="Q25" s="487">
        <v>1</v>
      </c>
      <c r="R25" s="768" t="s">
        <v>1002</v>
      </c>
    </row>
    <row r="26" spans="1:18" s="480" customFormat="1" ht="165" customHeight="1" thickBot="1" x14ac:dyDescent="0.3">
      <c r="A26" s="713">
        <f t="shared" si="0"/>
        <v>22</v>
      </c>
      <c r="B26" s="1085"/>
      <c r="C26" s="1087"/>
      <c r="D26" s="535" t="s">
        <v>272</v>
      </c>
      <c r="E26" s="536" t="s">
        <v>273</v>
      </c>
      <c r="F26" s="537" t="s">
        <v>230</v>
      </c>
      <c r="G26" s="538" t="s">
        <v>274</v>
      </c>
      <c r="H26" s="539"/>
      <c r="I26" s="540" t="s">
        <v>603</v>
      </c>
      <c r="J26" s="544" t="s">
        <v>668</v>
      </c>
      <c r="K26" s="542"/>
      <c r="L26" s="543" t="s">
        <v>119</v>
      </c>
      <c r="M26" s="517" t="s">
        <v>747</v>
      </c>
      <c r="N26" s="456" t="s">
        <v>774</v>
      </c>
      <c r="O26" s="487">
        <v>1</v>
      </c>
      <c r="P26" s="488" t="s">
        <v>879</v>
      </c>
      <c r="Q26" s="487">
        <v>1</v>
      </c>
      <c r="R26" s="768" t="s">
        <v>958</v>
      </c>
    </row>
    <row r="27" spans="1:18" s="480" customFormat="1" ht="105" customHeight="1" thickBot="1" x14ac:dyDescent="0.3">
      <c r="A27" s="713">
        <f t="shared" si="0"/>
        <v>23</v>
      </c>
      <c r="B27" s="1085"/>
      <c r="C27" s="1087"/>
      <c r="D27" s="535" t="s">
        <v>275</v>
      </c>
      <c r="E27" s="536" t="s">
        <v>276</v>
      </c>
      <c r="F27" s="537" t="s">
        <v>230</v>
      </c>
      <c r="G27" s="538" t="s">
        <v>277</v>
      </c>
      <c r="H27" s="539"/>
      <c r="I27" s="540" t="s">
        <v>604</v>
      </c>
      <c r="J27" s="544" t="s">
        <v>669</v>
      </c>
      <c r="K27" s="542"/>
      <c r="L27" s="543" t="s">
        <v>119</v>
      </c>
      <c r="M27" s="517" t="s">
        <v>747</v>
      </c>
      <c r="N27" s="456" t="s">
        <v>775</v>
      </c>
      <c r="O27" s="487">
        <v>1</v>
      </c>
      <c r="P27" s="488" t="s">
        <v>950</v>
      </c>
      <c r="Q27" s="487">
        <v>1</v>
      </c>
      <c r="R27" s="768" t="s">
        <v>1003</v>
      </c>
    </row>
    <row r="28" spans="1:18" s="480" customFormat="1" ht="165.75" customHeight="1" thickBot="1" x14ac:dyDescent="0.3">
      <c r="A28" s="713">
        <f t="shared" si="0"/>
        <v>24</v>
      </c>
      <c r="B28" s="1085"/>
      <c r="C28" s="1087"/>
      <c r="D28" s="535" t="s">
        <v>278</v>
      </c>
      <c r="E28" s="536" t="s">
        <v>279</v>
      </c>
      <c r="F28" s="537" t="s">
        <v>230</v>
      </c>
      <c r="G28" s="538" t="s">
        <v>280</v>
      </c>
      <c r="H28" s="539"/>
      <c r="I28" s="540" t="s">
        <v>605</v>
      </c>
      <c r="J28" s="544" t="s">
        <v>698</v>
      </c>
      <c r="K28" s="542"/>
      <c r="L28" s="543" t="s">
        <v>119</v>
      </c>
      <c r="M28" s="517" t="s">
        <v>747</v>
      </c>
      <c r="N28" s="737" t="s">
        <v>776</v>
      </c>
      <c r="O28" s="487">
        <v>0.7</v>
      </c>
      <c r="P28" s="488" t="s">
        <v>880</v>
      </c>
      <c r="Q28" s="487">
        <v>0.7</v>
      </c>
      <c r="R28" s="741" t="s">
        <v>987</v>
      </c>
    </row>
    <row r="29" spans="1:18" s="480" customFormat="1" ht="168.75" customHeight="1" thickBot="1" x14ac:dyDescent="0.3">
      <c r="A29" s="713">
        <f t="shared" si="0"/>
        <v>25</v>
      </c>
      <c r="B29" s="1085"/>
      <c r="C29" s="1087"/>
      <c r="D29" s="704" t="s">
        <v>281</v>
      </c>
      <c r="E29" s="545" t="s">
        <v>282</v>
      </c>
      <c r="F29" s="546" t="s">
        <v>230</v>
      </c>
      <c r="G29" s="714" t="s">
        <v>283</v>
      </c>
      <c r="H29" s="714" t="s">
        <v>284</v>
      </c>
      <c r="I29" s="699" t="s">
        <v>670</v>
      </c>
      <c r="J29" s="706" t="s">
        <v>557</v>
      </c>
      <c r="K29" s="547" t="s">
        <v>119</v>
      </c>
      <c r="L29" s="548" t="s">
        <v>119</v>
      </c>
      <c r="M29" s="517" t="s">
        <v>743</v>
      </c>
      <c r="N29" s="488" t="s">
        <v>839</v>
      </c>
      <c r="O29" s="487">
        <v>1</v>
      </c>
      <c r="P29" s="488" t="s">
        <v>881</v>
      </c>
      <c r="Q29" s="487">
        <v>1</v>
      </c>
      <c r="R29" s="768" t="s">
        <v>970</v>
      </c>
    </row>
    <row r="30" spans="1:18" s="480" customFormat="1" ht="116.25" customHeight="1" thickBot="1" x14ac:dyDescent="0.3">
      <c r="A30" s="713">
        <f t="shared" si="0"/>
        <v>26</v>
      </c>
      <c r="B30" s="1110">
        <v>3</v>
      </c>
      <c r="C30" s="1140" t="s">
        <v>565</v>
      </c>
      <c r="D30" s="708" t="s">
        <v>286</v>
      </c>
      <c r="E30" s="766" t="s">
        <v>287</v>
      </c>
      <c r="F30" s="549" t="s">
        <v>230</v>
      </c>
      <c r="G30" s="550" t="s">
        <v>288</v>
      </c>
      <c r="H30" s="709"/>
      <c r="I30" s="711" t="s">
        <v>606</v>
      </c>
      <c r="J30" s="551" t="s">
        <v>671</v>
      </c>
      <c r="K30" s="552"/>
      <c r="L30" s="553" t="s">
        <v>119</v>
      </c>
      <c r="M30" s="517" t="s">
        <v>748</v>
      </c>
      <c r="N30" s="456" t="s">
        <v>777</v>
      </c>
      <c r="O30" s="487">
        <v>1</v>
      </c>
      <c r="P30" s="488" t="s">
        <v>925</v>
      </c>
      <c r="Q30" s="487">
        <v>1</v>
      </c>
      <c r="R30" s="768" t="s">
        <v>958</v>
      </c>
    </row>
    <row r="31" spans="1:18" s="480" customFormat="1" ht="183.75" customHeight="1" thickBot="1" x14ac:dyDescent="0.3">
      <c r="A31" s="713">
        <f t="shared" si="0"/>
        <v>27</v>
      </c>
      <c r="B31" s="1080"/>
      <c r="C31" s="1141" t="s">
        <v>290</v>
      </c>
      <c r="D31" s="554" t="s">
        <v>291</v>
      </c>
      <c r="E31" s="555" t="s">
        <v>292</v>
      </c>
      <c r="F31" s="556" t="s">
        <v>230</v>
      </c>
      <c r="G31" s="557" t="s">
        <v>293</v>
      </c>
      <c r="H31" s="558"/>
      <c r="I31" s="559" t="s">
        <v>607</v>
      </c>
      <c r="J31" s="560" t="s">
        <v>672</v>
      </c>
      <c r="K31" s="561" t="s">
        <v>119</v>
      </c>
      <c r="L31" s="562" t="s">
        <v>119</v>
      </c>
      <c r="M31" s="517" t="s">
        <v>749</v>
      </c>
      <c r="N31" s="488" t="s">
        <v>926</v>
      </c>
      <c r="O31" s="487">
        <v>1</v>
      </c>
      <c r="P31" s="488" t="s">
        <v>927</v>
      </c>
      <c r="Q31" s="487">
        <v>1</v>
      </c>
      <c r="R31" s="768" t="s">
        <v>1004</v>
      </c>
    </row>
    <row r="32" spans="1:18" s="480" customFormat="1" ht="333.75" customHeight="1" thickBot="1" x14ac:dyDescent="0.3">
      <c r="A32" s="713">
        <f t="shared" si="0"/>
        <v>28</v>
      </c>
      <c r="B32" s="1080"/>
      <c r="C32" s="1141" t="s">
        <v>290</v>
      </c>
      <c r="D32" s="554" t="s">
        <v>294</v>
      </c>
      <c r="E32" s="563" t="s">
        <v>295</v>
      </c>
      <c r="F32" s="556" t="s">
        <v>230</v>
      </c>
      <c r="G32" s="557" t="s">
        <v>296</v>
      </c>
      <c r="H32" s="558"/>
      <c r="I32" s="559" t="s">
        <v>608</v>
      </c>
      <c r="J32" s="560" t="s">
        <v>576</v>
      </c>
      <c r="K32" s="561" t="s">
        <v>119</v>
      </c>
      <c r="L32" s="562" t="s">
        <v>119</v>
      </c>
      <c r="M32" s="517" t="s">
        <v>748</v>
      </c>
      <c r="N32" s="456" t="s">
        <v>778</v>
      </c>
      <c r="O32" s="487">
        <v>1</v>
      </c>
      <c r="P32" s="488" t="s">
        <v>928</v>
      </c>
      <c r="Q32" s="487">
        <v>0.7</v>
      </c>
      <c r="R32" s="768" t="s">
        <v>1005</v>
      </c>
    </row>
    <row r="33" spans="1:18" s="480" customFormat="1" ht="127.5" customHeight="1" thickBot="1" x14ac:dyDescent="0.3">
      <c r="A33" s="713">
        <f t="shared" si="0"/>
        <v>29</v>
      </c>
      <c r="B33" s="1080"/>
      <c r="C33" s="1141" t="s">
        <v>290</v>
      </c>
      <c r="D33" s="1126" t="s">
        <v>297</v>
      </c>
      <c r="E33" s="1129" t="s">
        <v>298</v>
      </c>
      <c r="F33" s="512" t="s">
        <v>230</v>
      </c>
      <c r="G33" s="513" t="s">
        <v>299</v>
      </c>
      <c r="H33" s="1130" t="s">
        <v>300</v>
      </c>
      <c r="I33" s="1133" t="s">
        <v>609</v>
      </c>
      <c r="J33" s="1136" t="s">
        <v>699</v>
      </c>
      <c r="K33" s="515" t="s">
        <v>119</v>
      </c>
      <c r="L33" s="516"/>
      <c r="M33" s="517" t="s">
        <v>748</v>
      </c>
      <c r="N33" s="456" t="s">
        <v>779</v>
      </c>
      <c r="O33" s="487">
        <v>1</v>
      </c>
      <c r="P33" s="488" t="s">
        <v>882</v>
      </c>
      <c r="Q33" s="487">
        <v>1</v>
      </c>
      <c r="R33" s="768" t="s">
        <v>958</v>
      </c>
    </row>
    <row r="34" spans="1:18" s="480" customFormat="1" ht="81" customHeight="1" thickBot="1" x14ac:dyDescent="0.3">
      <c r="A34" s="713">
        <f t="shared" si="0"/>
        <v>30</v>
      </c>
      <c r="B34" s="1080"/>
      <c r="C34" s="1141"/>
      <c r="D34" s="1127"/>
      <c r="E34" s="1106"/>
      <c r="F34" s="505" t="s">
        <v>230</v>
      </c>
      <c r="G34" s="489" t="s">
        <v>301</v>
      </c>
      <c r="H34" s="1131"/>
      <c r="I34" s="1134"/>
      <c r="J34" s="1137"/>
      <c r="K34" s="492" t="s">
        <v>119</v>
      </c>
      <c r="L34" s="493" t="s">
        <v>119</v>
      </c>
      <c r="M34" s="517" t="s">
        <v>748</v>
      </c>
      <c r="N34" s="456" t="s">
        <v>779</v>
      </c>
      <c r="O34" s="487">
        <v>1</v>
      </c>
      <c r="P34" s="488" t="s">
        <v>840</v>
      </c>
      <c r="Q34" s="487">
        <v>1</v>
      </c>
      <c r="R34" s="768" t="s">
        <v>958</v>
      </c>
    </row>
    <row r="35" spans="1:18" s="480" customFormat="1" ht="84" customHeight="1" thickBot="1" x14ac:dyDescent="0.3">
      <c r="A35" s="713">
        <f t="shared" si="0"/>
        <v>31</v>
      </c>
      <c r="B35" s="1080"/>
      <c r="C35" s="1141"/>
      <c r="D35" s="1128"/>
      <c r="E35" s="1117"/>
      <c r="F35" s="518" t="s">
        <v>230</v>
      </c>
      <c r="G35" s="495" t="s">
        <v>302</v>
      </c>
      <c r="H35" s="1132"/>
      <c r="I35" s="1135"/>
      <c r="J35" s="1138"/>
      <c r="K35" s="498" t="s">
        <v>119</v>
      </c>
      <c r="L35" s="499" t="s">
        <v>119</v>
      </c>
      <c r="M35" s="517" t="s">
        <v>748</v>
      </c>
      <c r="N35" s="456" t="s">
        <v>779</v>
      </c>
      <c r="O35" s="487">
        <v>1</v>
      </c>
      <c r="P35" s="488" t="s">
        <v>825</v>
      </c>
      <c r="Q35" s="487">
        <v>1</v>
      </c>
      <c r="R35" s="768" t="s">
        <v>958</v>
      </c>
    </row>
    <row r="36" spans="1:18" s="480" customFormat="1" ht="260.25" customHeight="1" thickBot="1" x14ac:dyDescent="0.3">
      <c r="A36" s="713">
        <f t="shared" si="0"/>
        <v>32</v>
      </c>
      <c r="B36" s="1080"/>
      <c r="C36" s="1141" t="s">
        <v>290</v>
      </c>
      <c r="D36" s="1126" t="s">
        <v>303</v>
      </c>
      <c r="E36" s="1097" t="s">
        <v>304</v>
      </c>
      <c r="F36" s="512" t="s">
        <v>230</v>
      </c>
      <c r="G36" s="513" t="s">
        <v>305</v>
      </c>
      <c r="H36" s="564" t="s">
        <v>558</v>
      </c>
      <c r="I36" s="565" t="s">
        <v>610</v>
      </c>
      <c r="J36" s="1123" t="s">
        <v>577</v>
      </c>
      <c r="K36" s="515" t="s">
        <v>119</v>
      </c>
      <c r="L36" s="516" t="s">
        <v>119</v>
      </c>
      <c r="M36" s="517" t="s">
        <v>750</v>
      </c>
      <c r="N36" s="454" t="s">
        <v>780</v>
      </c>
      <c r="O36" s="487">
        <v>1</v>
      </c>
      <c r="P36" s="488" t="s">
        <v>929</v>
      </c>
      <c r="Q36" s="487">
        <v>1</v>
      </c>
      <c r="R36" s="782" t="s">
        <v>1003</v>
      </c>
    </row>
    <row r="37" spans="1:18" s="480" customFormat="1" ht="48" customHeight="1" thickBot="1" x14ac:dyDescent="0.3">
      <c r="A37" s="713">
        <f t="shared" si="0"/>
        <v>33</v>
      </c>
      <c r="B37" s="1080"/>
      <c r="C37" s="1141"/>
      <c r="D37" s="1127"/>
      <c r="E37" s="1098"/>
      <c r="F37" s="505" t="s">
        <v>230</v>
      </c>
      <c r="G37" s="489" t="s">
        <v>307</v>
      </c>
      <c r="H37" s="490"/>
      <c r="I37" s="491"/>
      <c r="J37" s="1124"/>
      <c r="K37" s="492"/>
      <c r="L37" s="493"/>
      <c r="M37" s="517" t="s">
        <v>750</v>
      </c>
      <c r="N37" s="454" t="s">
        <v>780</v>
      </c>
      <c r="O37" s="487">
        <v>1</v>
      </c>
      <c r="P37" s="488" t="s">
        <v>930</v>
      </c>
      <c r="Q37" s="487">
        <v>1</v>
      </c>
      <c r="R37" s="1279" t="s">
        <v>957</v>
      </c>
    </row>
    <row r="38" spans="1:18" s="480" customFormat="1" ht="36" customHeight="1" thickBot="1" x14ac:dyDescent="0.3">
      <c r="A38" s="713">
        <f t="shared" si="0"/>
        <v>34</v>
      </c>
      <c r="B38" s="1080"/>
      <c r="C38" s="1141" t="s">
        <v>290</v>
      </c>
      <c r="D38" s="1127"/>
      <c r="E38" s="1098" t="s">
        <v>304</v>
      </c>
      <c r="F38" s="505" t="s">
        <v>212</v>
      </c>
      <c r="G38" s="566" t="s">
        <v>308</v>
      </c>
      <c r="H38" s="490"/>
      <c r="I38" s="491"/>
      <c r="J38" s="1124"/>
      <c r="K38" s="492" t="s">
        <v>119</v>
      </c>
      <c r="L38" s="493" t="s">
        <v>119</v>
      </c>
      <c r="M38" s="517" t="s">
        <v>750</v>
      </c>
      <c r="N38" s="454" t="s">
        <v>780</v>
      </c>
      <c r="O38" s="487">
        <v>1</v>
      </c>
      <c r="P38" s="488" t="s">
        <v>931</v>
      </c>
      <c r="Q38" s="487">
        <v>1</v>
      </c>
      <c r="R38" s="1283"/>
    </row>
    <row r="39" spans="1:18" s="480" customFormat="1" ht="37.5" customHeight="1" thickBot="1" x14ac:dyDescent="0.3">
      <c r="A39" s="713">
        <f t="shared" si="0"/>
        <v>35</v>
      </c>
      <c r="B39" s="1080"/>
      <c r="C39" s="1141" t="s">
        <v>290</v>
      </c>
      <c r="D39" s="1127"/>
      <c r="E39" s="1098" t="s">
        <v>304</v>
      </c>
      <c r="F39" s="505" t="s">
        <v>218</v>
      </c>
      <c r="G39" s="567" t="s">
        <v>309</v>
      </c>
      <c r="H39" s="490"/>
      <c r="I39" s="491"/>
      <c r="J39" s="1124"/>
      <c r="K39" s="492" t="s">
        <v>119</v>
      </c>
      <c r="L39" s="493" t="s">
        <v>119</v>
      </c>
      <c r="M39" s="517" t="s">
        <v>750</v>
      </c>
      <c r="N39" s="454" t="s">
        <v>780</v>
      </c>
      <c r="O39" s="487">
        <v>1</v>
      </c>
      <c r="P39" s="488" t="s">
        <v>932</v>
      </c>
      <c r="Q39" s="487">
        <v>1</v>
      </c>
      <c r="R39" s="1283"/>
    </row>
    <row r="40" spans="1:18" s="480" customFormat="1" ht="38.25" customHeight="1" thickBot="1" x14ac:dyDescent="0.3">
      <c r="A40" s="713">
        <f t="shared" si="0"/>
        <v>36</v>
      </c>
      <c r="B40" s="1080"/>
      <c r="C40" s="1141" t="s">
        <v>290</v>
      </c>
      <c r="D40" s="1127"/>
      <c r="E40" s="1098" t="s">
        <v>304</v>
      </c>
      <c r="F40" s="505" t="s">
        <v>221</v>
      </c>
      <c r="G40" s="567" t="s">
        <v>310</v>
      </c>
      <c r="H40" s="490"/>
      <c r="I40" s="491"/>
      <c r="J40" s="1124"/>
      <c r="K40" s="492" t="s">
        <v>119</v>
      </c>
      <c r="L40" s="493" t="s">
        <v>119</v>
      </c>
      <c r="M40" s="517" t="s">
        <v>750</v>
      </c>
      <c r="N40" s="454" t="s">
        <v>780</v>
      </c>
      <c r="O40" s="487">
        <v>1</v>
      </c>
      <c r="P40" s="488" t="s">
        <v>932</v>
      </c>
      <c r="Q40" s="487">
        <v>1</v>
      </c>
      <c r="R40" s="1283"/>
    </row>
    <row r="41" spans="1:18" s="480" customFormat="1" ht="37.5" customHeight="1" thickBot="1" x14ac:dyDescent="0.3">
      <c r="A41" s="713">
        <f t="shared" si="0"/>
        <v>37</v>
      </c>
      <c r="B41" s="1080"/>
      <c r="C41" s="1141" t="s">
        <v>290</v>
      </c>
      <c r="D41" s="1127"/>
      <c r="E41" s="1098" t="s">
        <v>304</v>
      </c>
      <c r="F41" s="505" t="s">
        <v>223</v>
      </c>
      <c r="G41" s="567" t="s">
        <v>311</v>
      </c>
      <c r="H41" s="490"/>
      <c r="I41" s="491"/>
      <c r="J41" s="1124"/>
      <c r="K41" s="492" t="s">
        <v>119</v>
      </c>
      <c r="L41" s="493" t="s">
        <v>119</v>
      </c>
      <c r="M41" s="517" t="s">
        <v>750</v>
      </c>
      <c r="N41" s="454" t="s">
        <v>780</v>
      </c>
      <c r="O41" s="487">
        <v>1</v>
      </c>
      <c r="P41" s="488" t="s">
        <v>932</v>
      </c>
      <c r="Q41" s="487">
        <v>1</v>
      </c>
      <c r="R41" s="1283"/>
    </row>
    <row r="42" spans="1:18" s="480" customFormat="1" ht="41.25" customHeight="1" thickBot="1" x14ac:dyDescent="0.3">
      <c r="A42" s="713">
        <f t="shared" si="0"/>
        <v>38</v>
      </c>
      <c r="B42" s="1080"/>
      <c r="C42" s="1141" t="s">
        <v>290</v>
      </c>
      <c r="D42" s="1127"/>
      <c r="E42" s="1098" t="s">
        <v>304</v>
      </c>
      <c r="F42" s="505" t="s">
        <v>226</v>
      </c>
      <c r="G42" s="567" t="s">
        <v>312</v>
      </c>
      <c r="H42" s="490"/>
      <c r="I42" s="491"/>
      <c r="J42" s="1124"/>
      <c r="K42" s="492" t="s">
        <v>119</v>
      </c>
      <c r="L42" s="493" t="s">
        <v>119</v>
      </c>
      <c r="M42" s="517" t="s">
        <v>750</v>
      </c>
      <c r="N42" s="454" t="s">
        <v>780</v>
      </c>
      <c r="O42" s="487">
        <v>1</v>
      </c>
      <c r="P42" s="488" t="s">
        <v>841</v>
      </c>
      <c r="Q42" s="487">
        <v>1</v>
      </c>
      <c r="R42" s="1283"/>
    </row>
    <row r="43" spans="1:18" s="480" customFormat="1" ht="34.5" customHeight="1" thickBot="1" x14ac:dyDescent="0.3">
      <c r="A43" s="713">
        <f t="shared" si="0"/>
        <v>39</v>
      </c>
      <c r="B43" s="1080"/>
      <c r="C43" s="1141" t="s">
        <v>290</v>
      </c>
      <c r="D43" s="1127"/>
      <c r="E43" s="1098" t="s">
        <v>304</v>
      </c>
      <c r="F43" s="505" t="s">
        <v>313</v>
      </c>
      <c r="G43" s="567" t="s">
        <v>314</v>
      </c>
      <c r="H43" s="490"/>
      <c r="I43" s="491"/>
      <c r="J43" s="1124"/>
      <c r="K43" s="492" t="s">
        <v>119</v>
      </c>
      <c r="L43" s="493" t="s">
        <v>119</v>
      </c>
      <c r="M43" s="517" t="s">
        <v>750</v>
      </c>
      <c r="N43" s="454" t="s">
        <v>780</v>
      </c>
      <c r="O43" s="487">
        <v>1</v>
      </c>
      <c r="P43" s="488" t="s">
        <v>841</v>
      </c>
      <c r="Q43" s="487">
        <v>1</v>
      </c>
      <c r="R43" s="1283"/>
    </row>
    <row r="44" spans="1:18" s="480" customFormat="1" ht="36" customHeight="1" thickBot="1" x14ac:dyDescent="0.3">
      <c r="A44" s="713">
        <f t="shared" si="0"/>
        <v>40</v>
      </c>
      <c r="B44" s="1080"/>
      <c r="C44" s="1141" t="s">
        <v>290</v>
      </c>
      <c r="D44" s="1127"/>
      <c r="E44" s="1098" t="s">
        <v>304</v>
      </c>
      <c r="F44" s="505" t="s">
        <v>315</v>
      </c>
      <c r="G44" s="567" t="s">
        <v>316</v>
      </c>
      <c r="H44" s="490"/>
      <c r="I44" s="491"/>
      <c r="J44" s="1124"/>
      <c r="K44" s="492" t="s">
        <v>119</v>
      </c>
      <c r="L44" s="493" t="s">
        <v>119</v>
      </c>
      <c r="M44" s="517" t="s">
        <v>750</v>
      </c>
      <c r="N44" s="454" t="s">
        <v>780</v>
      </c>
      <c r="O44" s="487">
        <v>1</v>
      </c>
      <c r="P44" s="488" t="s">
        <v>841</v>
      </c>
      <c r="Q44" s="487">
        <v>1</v>
      </c>
      <c r="R44" s="1283"/>
    </row>
    <row r="45" spans="1:18" s="480" customFormat="1" ht="39" customHeight="1" thickBot="1" x14ac:dyDescent="0.3">
      <c r="A45" s="713">
        <f t="shared" si="0"/>
        <v>41</v>
      </c>
      <c r="B45" s="1080"/>
      <c r="C45" s="1141" t="s">
        <v>290</v>
      </c>
      <c r="D45" s="1127"/>
      <c r="E45" s="1098" t="s">
        <v>304</v>
      </c>
      <c r="F45" s="505" t="s">
        <v>317</v>
      </c>
      <c r="G45" s="567" t="s">
        <v>318</v>
      </c>
      <c r="H45" s="490"/>
      <c r="I45" s="491"/>
      <c r="J45" s="1124"/>
      <c r="K45" s="492" t="s">
        <v>119</v>
      </c>
      <c r="L45" s="493" t="s">
        <v>119</v>
      </c>
      <c r="M45" s="517" t="s">
        <v>750</v>
      </c>
      <c r="N45" s="454" t="s">
        <v>780</v>
      </c>
      <c r="O45" s="487">
        <v>1</v>
      </c>
      <c r="P45" s="488" t="s">
        <v>841</v>
      </c>
      <c r="Q45" s="487">
        <v>1</v>
      </c>
      <c r="R45" s="1283"/>
    </row>
    <row r="46" spans="1:18" s="480" customFormat="1" ht="37.5" customHeight="1" thickBot="1" x14ac:dyDescent="0.3">
      <c r="A46" s="713">
        <f t="shared" si="0"/>
        <v>42</v>
      </c>
      <c r="B46" s="1080"/>
      <c r="C46" s="1141" t="s">
        <v>290</v>
      </c>
      <c r="D46" s="1127"/>
      <c r="E46" s="1098" t="s">
        <v>304</v>
      </c>
      <c r="F46" s="505" t="s">
        <v>319</v>
      </c>
      <c r="G46" s="567" t="s">
        <v>320</v>
      </c>
      <c r="H46" s="490"/>
      <c r="I46" s="491"/>
      <c r="J46" s="1124"/>
      <c r="K46" s="492" t="s">
        <v>119</v>
      </c>
      <c r="L46" s="493" t="s">
        <v>119</v>
      </c>
      <c r="M46" s="517" t="s">
        <v>750</v>
      </c>
      <c r="N46" s="454" t="s">
        <v>780</v>
      </c>
      <c r="O46" s="487">
        <v>1</v>
      </c>
      <c r="P46" s="488" t="s">
        <v>883</v>
      </c>
      <c r="Q46" s="487">
        <v>1</v>
      </c>
      <c r="R46" s="1283"/>
    </row>
    <row r="47" spans="1:18" s="480" customFormat="1" ht="40.5" customHeight="1" thickBot="1" x14ac:dyDescent="0.3">
      <c r="A47" s="713">
        <f t="shared" si="0"/>
        <v>43</v>
      </c>
      <c r="B47" s="1080"/>
      <c r="C47" s="1141" t="s">
        <v>290</v>
      </c>
      <c r="D47" s="1128"/>
      <c r="E47" s="1099" t="s">
        <v>304</v>
      </c>
      <c r="F47" s="518" t="s">
        <v>322</v>
      </c>
      <c r="G47" s="568" t="s">
        <v>323</v>
      </c>
      <c r="H47" s="496"/>
      <c r="I47" s="497"/>
      <c r="J47" s="1125"/>
      <c r="K47" s="498" t="s">
        <v>119</v>
      </c>
      <c r="L47" s="499" t="s">
        <v>119</v>
      </c>
      <c r="M47" s="517" t="s">
        <v>750</v>
      </c>
      <c r="N47" s="488" t="s">
        <v>842</v>
      </c>
      <c r="O47" s="487">
        <v>1</v>
      </c>
      <c r="P47" s="488" t="s">
        <v>884</v>
      </c>
      <c r="Q47" s="487">
        <v>1</v>
      </c>
      <c r="R47" s="1284"/>
    </row>
    <row r="48" spans="1:18" s="480" customFormat="1" ht="192.75" customHeight="1" thickBot="1" x14ac:dyDescent="0.3">
      <c r="A48" s="713">
        <f t="shared" si="0"/>
        <v>44</v>
      </c>
      <c r="B48" s="1080"/>
      <c r="C48" s="1141" t="s">
        <v>290</v>
      </c>
      <c r="D48" s="554" t="s">
        <v>325</v>
      </c>
      <c r="E48" s="555" t="s">
        <v>326</v>
      </c>
      <c r="F48" s="556" t="s">
        <v>230</v>
      </c>
      <c r="G48" s="557" t="s">
        <v>327</v>
      </c>
      <c r="H48" s="558"/>
      <c r="I48" s="559" t="s">
        <v>611</v>
      </c>
      <c r="J48" s="569" t="s">
        <v>673</v>
      </c>
      <c r="K48" s="570"/>
      <c r="L48" s="562" t="s">
        <v>119</v>
      </c>
      <c r="M48" s="517" t="s">
        <v>743</v>
      </c>
      <c r="N48" s="456" t="s">
        <v>781</v>
      </c>
      <c r="O48" s="487">
        <v>1</v>
      </c>
      <c r="P48" s="488" t="s">
        <v>933</v>
      </c>
      <c r="Q48" s="487">
        <v>1</v>
      </c>
      <c r="R48" s="768" t="s">
        <v>1006</v>
      </c>
    </row>
    <row r="49" spans="1:18" s="480" customFormat="1" ht="95.25" customHeight="1" thickBot="1" x14ac:dyDescent="0.3">
      <c r="A49" s="713">
        <f t="shared" si="0"/>
        <v>45</v>
      </c>
      <c r="B49" s="1080"/>
      <c r="C49" s="1141" t="s">
        <v>290</v>
      </c>
      <c r="D49" s="571" t="s">
        <v>328</v>
      </c>
      <c r="E49" s="572" t="s">
        <v>329</v>
      </c>
      <c r="F49" s="573" t="s">
        <v>230</v>
      </c>
      <c r="G49" s="574" t="s">
        <v>330</v>
      </c>
      <c r="H49" s="574" t="s">
        <v>331</v>
      </c>
      <c r="I49" s="575" t="s">
        <v>612</v>
      </c>
      <c r="J49" s="576" t="s">
        <v>674</v>
      </c>
      <c r="K49" s="577"/>
      <c r="L49" s="578" t="s">
        <v>119</v>
      </c>
      <c r="M49" s="517" t="s">
        <v>743</v>
      </c>
      <c r="N49" s="456" t="s">
        <v>782</v>
      </c>
      <c r="O49" s="487">
        <v>1</v>
      </c>
      <c r="P49" s="488" t="s">
        <v>885</v>
      </c>
      <c r="Q49" s="487">
        <v>1</v>
      </c>
      <c r="R49" s="768" t="s">
        <v>971</v>
      </c>
    </row>
    <row r="50" spans="1:18" s="480" customFormat="1" ht="216" customHeight="1" thickBot="1" x14ac:dyDescent="0.3">
      <c r="A50" s="713">
        <f t="shared" si="0"/>
        <v>46</v>
      </c>
      <c r="B50" s="1139"/>
      <c r="C50" s="1142" t="s">
        <v>290</v>
      </c>
      <c r="D50" s="731" t="s">
        <v>333</v>
      </c>
      <c r="E50" s="579" t="s">
        <v>334</v>
      </c>
      <c r="F50" s="580" t="s">
        <v>230</v>
      </c>
      <c r="G50" s="581" t="s">
        <v>335</v>
      </c>
      <c r="H50" s="582" t="s">
        <v>336</v>
      </c>
      <c r="I50" s="583" t="s">
        <v>613</v>
      </c>
      <c r="J50" s="584" t="s">
        <v>675</v>
      </c>
      <c r="K50" s="585"/>
      <c r="L50" s="586" t="s">
        <v>119</v>
      </c>
      <c r="M50" s="517" t="s">
        <v>751</v>
      </c>
      <c r="N50" s="456" t="s">
        <v>783</v>
      </c>
      <c r="O50" s="487">
        <v>1</v>
      </c>
      <c r="P50" s="587" t="s">
        <v>934</v>
      </c>
      <c r="Q50" s="487">
        <v>0.7</v>
      </c>
      <c r="R50" s="768" t="s">
        <v>1020</v>
      </c>
    </row>
    <row r="51" spans="1:18" s="480" customFormat="1" ht="33" hidden="1" customHeight="1" thickBot="1" x14ac:dyDescent="0.3">
      <c r="A51" s="713">
        <f t="shared" si="0"/>
        <v>47</v>
      </c>
      <c r="B51" s="1080">
        <v>4</v>
      </c>
      <c r="C51" s="1162" t="s">
        <v>566</v>
      </c>
      <c r="D51" s="1081" t="s">
        <v>337</v>
      </c>
      <c r="E51" s="1167" t="s">
        <v>338</v>
      </c>
      <c r="F51" s="1171" t="s">
        <v>212</v>
      </c>
      <c r="G51" s="1147" t="s">
        <v>339</v>
      </c>
      <c r="H51" s="1147" t="s">
        <v>340</v>
      </c>
      <c r="I51" s="1150" t="s">
        <v>614</v>
      </c>
      <c r="J51" s="1153" t="s">
        <v>578</v>
      </c>
      <c r="K51" s="1154" t="s">
        <v>119</v>
      </c>
      <c r="L51" s="1156" t="s">
        <v>119</v>
      </c>
      <c r="M51" s="517" t="s">
        <v>573</v>
      </c>
      <c r="N51" s="488"/>
      <c r="O51" s="588" t="s">
        <v>726</v>
      </c>
      <c r="P51" s="488"/>
      <c r="Q51" s="588" t="s">
        <v>726</v>
      </c>
      <c r="R51" s="742"/>
    </row>
    <row r="52" spans="1:18" s="480" customFormat="1" ht="30.75" hidden="1" customHeight="1" thickBot="1" x14ac:dyDescent="0.3">
      <c r="A52" s="713">
        <f t="shared" si="0"/>
        <v>48</v>
      </c>
      <c r="B52" s="1080"/>
      <c r="C52" s="1163"/>
      <c r="D52" s="1165"/>
      <c r="E52" s="1168"/>
      <c r="F52" s="1172"/>
      <c r="G52" s="1173"/>
      <c r="H52" s="1148"/>
      <c r="I52" s="1151"/>
      <c r="J52" s="1153"/>
      <c r="K52" s="1155"/>
      <c r="L52" s="1157"/>
      <c r="M52" s="517" t="s">
        <v>573</v>
      </c>
      <c r="N52" s="488"/>
      <c r="O52" s="588" t="s">
        <v>726</v>
      </c>
      <c r="P52" s="488"/>
      <c r="Q52" s="588" t="s">
        <v>726</v>
      </c>
      <c r="R52" s="742"/>
    </row>
    <row r="53" spans="1:18" s="480" customFormat="1" ht="26.25" hidden="1" customHeight="1" thickBot="1" x14ac:dyDescent="0.3">
      <c r="A53" s="713">
        <f t="shared" si="0"/>
        <v>49</v>
      </c>
      <c r="B53" s="1080"/>
      <c r="C53" s="1163"/>
      <c r="D53" s="1165"/>
      <c r="E53" s="1169"/>
      <c r="F53" s="1178" t="s">
        <v>218</v>
      </c>
      <c r="G53" s="589" t="s">
        <v>342</v>
      </c>
      <c r="H53" s="1148"/>
      <c r="I53" s="1151"/>
      <c r="J53" s="1153"/>
      <c r="K53" s="1143" t="s">
        <v>119</v>
      </c>
      <c r="L53" s="1144" t="s">
        <v>119</v>
      </c>
      <c r="M53" s="517" t="s">
        <v>573</v>
      </c>
      <c r="N53" s="488"/>
      <c r="O53" s="588" t="s">
        <v>726</v>
      </c>
      <c r="P53" s="488"/>
      <c r="Q53" s="588" t="s">
        <v>726</v>
      </c>
      <c r="R53" s="742"/>
    </row>
    <row r="54" spans="1:18" s="480" customFormat="1" ht="23.25" hidden="1" customHeight="1" thickBot="1" x14ac:dyDescent="0.3">
      <c r="A54" s="713">
        <f t="shared" si="0"/>
        <v>50</v>
      </c>
      <c r="B54" s="1080"/>
      <c r="C54" s="1163"/>
      <c r="D54" s="1165"/>
      <c r="E54" s="1169"/>
      <c r="F54" s="1178"/>
      <c r="G54" s="590" t="s">
        <v>343</v>
      </c>
      <c r="H54" s="1148"/>
      <c r="I54" s="1151"/>
      <c r="J54" s="1153"/>
      <c r="K54" s="1143"/>
      <c r="L54" s="1144"/>
      <c r="M54" s="517" t="s">
        <v>573</v>
      </c>
      <c r="N54" s="488"/>
      <c r="O54" s="588" t="s">
        <v>726</v>
      </c>
      <c r="P54" s="488"/>
      <c r="Q54" s="588" t="s">
        <v>726</v>
      </c>
      <c r="R54" s="742"/>
    </row>
    <row r="55" spans="1:18" s="480" customFormat="1" ht="23.25" hidden="1" customHeight="1" thickBot="1" x14ac:dyDescent="0.3">
      <c r="A55" s="713">
        <f t="shared" si="0"/>
        <v>51</v>
      </c>
      <c r="B55" s="1080"/>
      <c r="C55" s="1163"/>
      <c r="D55" s="1165"/>
      <c r="E55" s="1169"/>
      <c r="F55" s="1178"/>
      <c r="G55" s="590" t="s">
        <v>344</v>
      </c>
      <c r="H55" s="1148"/>
      <c r="I55" s="1151"/>
      <c r="J55" s="1153"/>
      <c r="K55" s="1143"/>
      <c r="L55" s="1144"/>
      <c r="M55" s="517" t="s">
        <v>573</v>
      </c>
      <c r="N55" s="488"/>
      <c r="O55" s="588" t="s">
        <v>726</v>
      </c>
      <c r="P55" s="488"/>
      <c r="Q55" s="588" t="s">
        <v>726</v>
      </c>
      <c r="R55" s="742"/>
    </row>
    <row r="56" spans="1:18" s="480" customFormat="1" ht="23.25" hidden="1" customHeight="1" thickBot="1" x14ac:dyDescent="0.3">
      <c r="A56" s="713">
        <f t="shared" si="0"/>
        <v>52</v>
      </c>
      <c r="B56" s="1080"/>
      <c r="C56" s="1163"/>
      <c r="D56" s="1165"/>
      <c r="E56" s="1169"/>
      <c r="F56" s="1178"/>
      <c r="G56" s="590" t="s">
        <v>345</v>
      </c>
      <c r="H56" s="1148"/>
      <c r="I56" s="1151"/>
      <c r="J56" s="1153"/>
      <c r="K56" s="1143"/>
      <c r="L56" s="1144"/>
      <c r="M56" s="517" t="s">
        <v>573</v>
      </c>
      <c r="N56" s="488"/>
      <c r="O56" s="588" t="s">
        <v>726</v>
      </c>
      <c r="P56" s="488"/>
      <c r="Q56" s="588" t="s">
        <v>726</v>
      </c>
      <c r="R56" s="742"/>
    </row>
    <row r="57" spans="1:18" s="480" customFormat="1" ht="23.25" hidden="1" customHeight="1" thickBot="1" x14ac:dyDescent="0.3">
      <c r="A57" s="713">
        <f t="shared" si="0"/>
        <v>53</v>
      </c>
      <c r="B57" s="1080"/>
      <c r="C57" s="1163"/>
      <c r="D57" s="1165"/>
      <c r="E57" s="1169"/>
      <c r="F57" s="1178"/>
      <c r="G57" s="590" t="s">
        <v>346</v>
      </c>
      <c r="H57" s="1148"/>
      <c r="I57" s="1151"/>
      <c r="J57" s="1153"/>
      <c r="K57" s="1143"/>
      <c r="L57" s="1144"/>
      <c r="M57" s="517" t="s">
        <v>573</v>
      </c>
      <c r="N57" s="488"/>
      <c r="O57" s="588" t="s">
        <v>726</v>
      </c>
      <c r="P57" s="488"/>
      <c r="Q57" s="588" t="s">
        <v>726</v>
      </c>
      <c r="R57" s="742"/>
    </row>
    <row r="58" spans="1:18" s="480" customFormat="1" ht="23.25" hidden="1" customHeight="1" thickBot="1" x14ac:dyDescent="0.3">
      <c r="A58" s="713">
        <f t="shared" si="0"/>
        <v>54</v>
      </c>
      <c r="B58" s="1080"/>
      <c r="C58" s="1163"/>
      <c r="D58" s="1165"/>
      <c r="E58" s="1169"/>
      <c r="F58" s="718" t="s">
        <v>221</v>
      </c>
      <c r="G58" s="589" t="s">
        <v>347</v>
      </c>
      <c r="H58" s="1148"/>
      <c r="I58" s="1151"/>
      <c r="J58" s="1153"/>
      <c r="K58" s="719" t="s">
        <v>119</v>
      </c>
      <c r="L58" s="720" t="s">
        <v>119</v>
      </c>
      <c r="M58" s="517" t="s">
        <v>573</v>
      </c>
      <c r="N58" s="488"/>
      <c r="O58" s="588" t="s">
        <v>726</v>
      </c>
      <c r="P58" s="488"/>
      <c r="Q58" s="588" t="s">
        <v>726</v>
      </c>
      <c r="R58" s="742"/>
    </row>
    <row r="59" spans="1:18" s="480" customFormat="1" ht="23.25" hidden="1" customHeight="1" thickBot="1" x14ac:dyDescent="0.3">
      <c r="A59" s="713">
        <f t="shared" si="0"/>
        <v>55</v>
      </c>
      <c r="B59" s="1080"/>
      <c r="C59" s="1163"/>
      <c r="D59" s="1165"/>
      <c r="E59" s="1169"/>
      <c r="F59" s="718" t="s">
        <v>223</v>
      </c>
      <c r="G59" s="589" t="s">
        <v>348</v>
      </c>
      <c r="H59" s="1148"/>
      <c r="I59" s="1151"/>
      <c r="J59" s="1153"/>
      <c r="K59" s="719" t="s">
        <v>119</v>
      </c>
      <c r="L59" s="720" t="s">
        <v>119</v>
      </c>
      <c r="M59" s="517" t="s">
        <v>573</v>
      </c>
      <c r="N59" s="488"/>
      <c r="O59" s="588" t="s">
        <v>726</v>
      </c>
      <c r="P59" s="488"/>
      <c r="Q59" s="588" t="s">
        <v>726</v>
      </c>
      <c r="R59" s="742"/>
    </row>
    <row r="60" spans="1:18" s="480" customFormat="1" ht="23.25" hidden="1" customHeight="1" thickBot="1" x14ac:dyDescent="0.3">
      <c r="A60" s="713">
        <f t="shared" si="0"/>
        <v>56</v>
      </c>
      <c r="B60" s="1080"/>
      <c r="C60" s="1163"/>
      <c r="D60" s="1165"/>
      <c r="E60" s="1169"/>
      <c r="F60" s="718" t="s">
        <v>226</v>
      </c>
      <c r="G60" s="589" t="s">
        <v>349</v>
      </c>
      <c r="H60" s="1148"/>
      <c r="I60" s="1151"/>
      <c r="J60" s="1153"/>
      <c r="K60" s="719" t="s">
        <v>119</v>
      </c>
      <c r="L60" s="720" t="s">
        <v>119</v>
      </c>
      <c r="M60" s="517" t="s">
        <v>573</v>
      </c>
      <c r="N60" s="488"/>
      <c r="O60" s="588" t="s">
        <v>726</v>
      </c>
      <c r="P60" s="488"/>
      <c r="Q60" s="588" t="s">
        <v>726</v>
      </c>
      <c r="R60" s="742"/>
    </row>
    <row r="61" spans="1:18" s="480" customFormat="1" ht="23.25" hidden="1" customHeight="1" thickBot="1" x14ac:dyDescent="0.3">
      <c r="A61" s="713">
        <f t="shared" si="0"/>
        <v>57</v>
      </c>
      <c r="B61" s="1080"/>
      <c r="C61" s="1163"/>
      <c r="D61" s="1165"/>
      <c r="E61" s="1169"/>
      <c r="F61" s="718" t="s">
        <v>313</v>
      </c>
      <c r="G61" s="589" t="s">
        <v>350</v>
      </c>
      <c r="H61" s="1148"/>
      <c r="I61" s="1151"/>
      <c r="J61" s="1153"/>
      <c r="K61" s="719" t="s">
        <v>119</v>
      </c>
      <c r="L61" s="720" t="s">
        <v>119</v>
      </c>
      <c r="M61" s="517" t="s">
        <v>573</v>
      </c>
      <c r="N61" s="488"/>
      <c r="O61" s="588" t="s">
        <v>726</v>
      </c>
      <c r="P61" s="488"/>
      <c r="Q61" s="588" t="s">
        <v>726</v>
      </c>
      <c r="R61" s="742"/>
    </row>
    <row r="62" spans="1:18" s="480" customFormat="1" ht="23.25" hidden="1" customHeight="1" thickBot="1" x14ac:dyDescent="0.3">
      <c r="A62" s="713">
        <f t="shared" si="0"/>
        <v>58</v>
      </c>
      <c r="B62" s="1080"/>
      <c r="C62" s="1163"/>
      <c r="D62" s="1165"/>
      <c r="E62" s="1169"/>
      <c r="F62" s="718" t="s">
        <v>315</v>
      </c>
      <c r="G62" s="589" t="s">
        <v>351</v>
      </c>
      <c r="H62" s="1148"/>
      <c r="I62" s="1151"/>
      <c r="J62" s="1153"/>
      <c r="K62" s="719" t="s">
        <v>119</v>
      </c>
      <c r="L62" s="720" t="s">
        <v>119</v>
      </c>
      <c r="M62" s="517" t="s">
        <v>573</v>
      </c>
      <c r="N62" s="488"/>
      <c r="O62" s="588" t="s">
        <v>726</v>
      </c>
      <c r="P62" s="488"/>
      <c r="Q62" s="588" t="s">
        <v>726</v>
      </c>
      <c r="R62" s="742"/>
    </row>
    <row r="63" spans="1:18" s="480" customFormat="1" ht="23.25" hidden="1" customHeight="1" thickBot="1" x14ac:dyDescent="0.3">
      <c r="A63" s="713">
        <f t="shared" si="0"/>
        <v>59</v>
      </c>
      <c r="B63" s="1080"/>
      <c r="C63" s="1163"/>
      <c r="D63" s="1165"/>
      <c r="E63" s="1169"/>
      <c r="F63" s="1145" t="s">
        <v>317</v>
      </c>
      <c r="G63" s="589" t="s">
        <v>559</v>
      </c>
      <c r="H63" s="1148"/>
      <c r="I63" s="1151"/>
      <c r="J63" s="1153"/>
      <c r="K63" s="1158" t="s">
        <v>119</v>
      </c>
      <c r="L63" s="1160" t="s">
        <v>119</v>
      </c>
      <c r="M63" s="517" t="s">
        <v>573</v>
      </c>
      <c r="N63" s="488"/>
      <c r="O63" s="588" t="s">
        <v>726</v>
      </c>
      <c r="P63" s="488"/>
      <c r="Q63" s="588" t="s">
        <v>726</v>
      </c>
      <c r="R63" s="742"/>
    </row>
    <row r="64" spans="1:18" s="480" customFormat="1" ht="23.25" hidden="1" customHeight="1" thickBot="1" x14ac:dyDescent="0.3">
      <c r="A64" s="713">
        <f t="shared" si="0"/>
        <v>60</v>
      </c>
      <c r="B64" s="1080"/>
      <c r="C64" s="1163"/>
      <c r="D64" s="1165"/>
      <c r="E64" s="1169"/>
      <c r="F64" s="1145"/>
      <c r="G64" s="590" t="s">
        <v>352</v>
      </c>
      <c r="H64" s="1148"/>
      <c r="I64" s="1151"/>
      <c r="J64" s="1153"/>
      <c r="K64" s="1158"/>
      <c r="L64" s="1160"/>
      <c r="M64" s="517" t="s">
        <v>573</v>
      </c>
      <c r="N64" s="488"/>
      <c r="O64" s="588" t="s">
        <v>726</v>
      </c>
      <c r="P64" s="488"/>
      <c r="Q64" s="588" t="s">
        <v>726</v>
      </c>
      <c r="R64" s="742"/>
    </row>
    <row r="65" spans="1:18" s="480" customFormat="1" ht="23.25" hidden="1" customHeight="1" thickBot="1" x14ac:dyDescent="0.3">
      <c r="A65" s="713">
        <f t="shared" si="0"/>
        <v>61</v>
      </c>
      <c r="B65" s="1080"/>
      <c r="C65" s="1163"/>
      <c r="D65" s="1165"/>
      <c r="E65" s="1169"/>
      <c r="F65" s="1145"/>
      <c r="G65" s="590" t="s">
        <v>353</v>
      </c>
      <c r="H65" s="1148"/>
      <c r="I65" s="1151"/>
      <c r="J65" s="1153"/>
      <c r="K65" s="1158"/>
      <c r="L65" s="1160"/>
      <c r="M65" s="517" t="s">
        <v>573</v>
      </c>
      <c r="N65" s="488"/>
      <c r="O65" s="588" t="s">
        <v>726</v>
      </c>
      <c r="P65" s="488"/>
      <c r="Q65" s="588" t="s">
        <v>726</v>
      </c>
      <c r="R65" s="742"/>
    </row>
    <row r="66" spans="1:18" s="480" customFormat="1" ht="23.25" hidden="1" customHeight="1" thickBot="1" x14ac:dyDescent="0.3">
      <c r="A66" s="713">
        <f t="shared" si="0"/>
        <v>62</v>
      </c>
      <c r="B66" s="1080"/>
      <c r="C66" s="1163"/>
      <c r="D66" s="1166"/>
      <c r="E66" s="1170"/>
      <c r="F66" s="1146"/>
      <c r="G66" s="591" t="s">
        <v>354</v>
      </c>
      <c r="H66" s="1149"/>
      <c r="I66" s="1152"/>
      <c r="J66" s="1093"/>
      <c r="K66" s="1159"/>
      <c r="L66" s="1161"/>
      <c r="M66" s="517" t="s">
        <v>573</v>
      </c>
      <c r="N66" s="488"/>
      <c r="O66" s="588" t="s">
        <v>726</v>
      </c>
      <c r="P66" s="488"/>
      <c r="Q66" s="588" t="s">
        <v>726</v>
      </c>
      <c r="R66" s="742"/>
    </row>
    <row r="67" spans="1:18" s="480" customFormat="1" ht="100.5" customHeight="1" thickBot="1" x14ac:dyDescent="0.3">
      <c r="A67" s="713">
        <f t="shared" si="0"/>
        <v>63</v>
      </c>
      <c r="B67" s="1080"/>
      <c r="C67" s="1163"/>
      <c r="D67" s="1088" t="s">
        <v>355</v>
      </c>
      <c r="E67" s="1174" t="s">
        <v>356</v>
      </c>
      <c r="F67" s="1176" t="s">
        <v>212</v>
      </c>
      <c r="G67" s="592" t="s">
        <v>357</v>
      </c>
      <c r="H67" s="1179" t="s">
        <v>358</v>
      </c>
      <c r="I67" s="1180" t="s">
        <v>615</v>
      </c>
      <c r="J67" s="1092" t="s">
        <v>578</v>
      </c>
      <c r="K67" s="1181" t="s">
        <v>119</v>
      </c>
      <c r="L67" s="1183" t="s">
        <v>119</v>
      </c>
      <c r="M67" s="517" t="s">
        <v>752</v>
      </c>
      <c r="N67" s="488" t="s">
        <v>826</v>
      </c>
      <c r="O67" s="487">
        <v>1</v>
      </c>
      <c r="P67" s="1076" t="s">
        <v>886</v>
      </c>
      <c r="Q67" s="487">
        <v>1</v>
      </c>
      <c r="R67" s="768" t="s">
        <v>971</v>
      </c>
    </row>
    <row r="68" spans="1:18" s="480" customFormat="1" ht="73.5" customHeight="1" thickBot="1" x14ac:dyDescent="0.3">
      <c r="A68" s="713">
        <f t="shared" si="0"/>
        <v>64</v>
      </c>
      <c r="B68" s="1080"/>
      <c r="C68" s="1163"/>
      <c r="D68" s="1139"/>
      <c r="E68" s="1175"/>
      <c r="F68" s="1177"/>
      <c r="G68" s="593" t="s">
        <v>359</v>
      </c>
      <c r="H68" s="1148"/>
      <c r="I68" s="1151"/>
      <c r="J68" s="1153"/>
      <c r="K68" s="1182"/>
      <c r="L68" s="1184"/>
      <c r="M68" s="517" t="s">
        <v>752</v>
      </c>
      <c r="N68" s="488" t="s">
        <v>826</v>
      </c>
      <c r="O68" s="487">
        <v>1</v>
      </c>
      <c r="P68" s="1077"/>
      <c r="Q68" s="487">
        <v>1</v>
      </c>
      <c r="R68" s="768" t="s">
        <v>971</v>
      </c>
    </row>
    <row r="69" spans="1:18" s="480" customFormat="1" ht="73.5" customHeight="1" thickBot="1" x14ac:dyDescent="0.3">
      <c r="A69" s="713">
        <f t="shared" si="0"/>
        <v>65</v>
      </c>
      <c r="B69" s="1080"/>
      <c r="C69" s="1163"/>
      <c r="D69" s="1139"/>
      <c r="E69" s="1175"/>
      <c r="F69" s="1177"/>
      <c r="G69" s="593" t="s">
        <v>353</v>
      </c>
      <c r="H69" s="1148"/>
      <c r="I69" s="1151"/>
      <c r="J69" s="1153"/>
      <c r="K69" s="1182"/>
      <c r="L69" s="1184"/>
      <c r="M69" s="517" t="s">
        <v>752</v>
      </c>
      <c r="N69" s="488" t="s">
        <v>826</v>
      </c>
      <c r="O69" s="487">
        <v>1</v>
      </c>
      <c r="P69" s="1077"/>
      <c r="Q69" s="487">
        <v>1</v>
      </c>
      <c r="R69" s="768" t="s">
        <v>971</v>
      </c>
    </row>
    <row r="70" spans="1:18" s="480" customFormat="1" ht="73.5" customHeight="1" thickBot="1" x14ac:dyDescent="0.3">
      <c r="A70" s="713">
        <f t="shared" si="0"/>
        <v>66</v>
      </c>
      <c r="B70" s="1080"/>
      <c r="C70" s="1163"/>
      <c r="D70" s="1139"/>
      <c r="E70" s="1175"/>
      <c r="F70" s="1177"/>
      <c r="G70" s="593" t="s">
        <v>354</v>
      </c>
      <c r="H70" s="1148"/>
      <c r="I70" s="1151"/>
      <c r="J70" s="1153"/>
      <c r="K70" s="1182"/>
      <c r="L70" s="1184"/>
      <c r="M70" s="517" t="s">
        <v>752</v>
      </c>
      <c r="N70" s="488" t="s">
        <v>826</v>
      </c>
      <c r="O70" s="487">
        <v>1</v>
      </c>
      <c r="P70" s="1077"/>
      <c r="Q70" s="487">
        <v>1</v>
      </c>
      <c r="R70" s="768" t="s">
        <v>971</v>
      </c>
    </row>
    <row r="71" spans="1:18" s="480" customFormat="1" ht="147" customHeight="1" thickBot="1" x14ac:dyDescent="0.3">
      <c r="A71" s="713">
        <f t="shared" ref="A71:A134" si="1">A70+1</f>
        <v>67</v>
      </c>
      <c r="B71" s="1080"/>
      <c r="C71" s="1163"/>
      <c r="D71" s="1139"/>
      <c r="E71" s="1175" t="s">
        <v>360</v>
      </c>
      <c r="F71" s="594" t="s">
        <v>218</v>
      </c>
      <c r="G71" s="595" t="s">
        <v>361</v>
      </c>
      <c r="H71" s="1173"/>
      <c r="I71" s="1151"/>
      <c r="J71" s="1153"/>
      <c r="K71" s="719" t="s">
        <v>119</v>
      </c>
      <c r="L71" s="596" t="s">
        <v>119</v>
      </c>
      <c r="M71" s="517" t="s">
        <v>752</v>
      </c>
      <c r="N71" s="488" t="s">
        <v>826</v>
      </c>
      <c r="O71" s="487">
        <v>1</v>
      </c>
      <c r="P71" s="1077"/>
      <c r="Q71" s="487">
        <v>1</v>
      </c>
      <c r="R71" s="768" t="s">
        <v>959</v>
      </c>
    </row>
    <row r="72" spans="1:18" s="480" customFormat="1" ht="409.5" customHeight="1" thickBot="1" x14ac:dyDescent="0.3">
      <c r="A72" s="713">
        <f t="shared" si="1"/>
        <v>68</v>
      </c>
      <c r="B72" s="1080"/>
      <c r="C72" s="1163"/>
      <c r="D72" s="1089"/>
      <c r="E72" s="1091" t="s">
        <v>360</v>
      </c>
      <c r="F72" s="597" t="s">
        <v>221</v>
      </c>
      <c r="G72" s="598" t="s">
        <v>362</v>
      </c>
      <c r="H72" s="533" t="s">
        <v>363</v>
      </c>
      <c r="I72" s="1152"/>
      <c r="J72" s="1093"/>
      <c r="K72" s="727" t="s">
        <v>119</v>
      </c>
      <c r="L72" s="599" t="s">
        <v>119</v>
      </c>
      <c r="M72" s="517" t="s">
        <v>752</v>
      </c>
      <c r="N72" s="488" t="s">
        <v>826</v>
      </c>
      <c r="O72" s="487">
        <v>0.7</v>
      </c>
      <c r="P72" s="1078"/>
      <c r="Q72" s="487">
        <v>0.7</v>
      </c>
      <c r="R72" s="741" t="s">
        <v>1007</v>
      </c>
    </row>
    <row r="73" spans="1:18" s="480" customFormat="1" ht="42" customHeight="1" thickBot="1" x14ac:dyDescent="0.3">
      <c r="A73" s="713">
        <f t="shared" si="1"/>
        <v>69</v>
      </c>
      <c r="B73" s="1139"/>
      <c r="C73" s="1164"/>
      <c r="D73" s="698" t="s">
        <v>364</v>
      </c>
      <c r="E73" s="600" t="s">
        <v>365</v>
      </c>
      <c r="F73" s="601" t="s">
        <v>230</v>
      </c>
      <c r="G73" s="602" t="s">
        <v>366</v>
      </c>
      <c r="H73" s="697"/>
      <c r="I73" s="700"/>
      <c r="J73" s="701" t="s">
        <v>578</v>
      </c>
      <c r="K73" s="476" t="s">
        <v>119</v>
      </c>
      <c r="L73" s="477" t="s">
        <v>119</v>
      </c>
      <c r="M73" s="517" t="s">
        <v>744</v>
      </c>
      <c r="N73" s="488" t="s">
        <v>826</v>
      </c>
      <c r="O73" s="487">
        <v>1</v>
      </c>
      <c r="P73" s="488" t="s">
        <v>887</v>
      </c>
      <c r="Q73" s="487">
        <v>1</v>
      </c>
      <c r="R73" s="768" t="s">
        <v>958</v>
      </c>
    </row>
    <row r="74" spans="1:18" s="480" customFormat="1" ht="131.25" customHeight="1" thickBot="1" x14ac:dyDescent="0.3">
      <c r="A74" s="713">
        <f t="shared" si="1"/>
        <v>70</v>
      </c>
      <c r="B74" s="1139">
        <v>5</v>
      </c>
      <c r="C74" s="1112" t="s">
        <v>567</v>
      </c>
      <c r="D74" s="732" t="s">
        <v>367</v>
      </c>
      <c r="E74" s="603" t="s">
        <v>368</v>
      </c>
      <c r="F74" s="604" t="s">
        <v>230</v>
      </c>
      <c r="G74" s="605" t="s">
        <v>369</v>
      </c>
      <c r="H74" s="606"/>
      <c r="I74" s="607" t="s">
        <v>616</v>
      </c>
      <c r="J74" s="1101" t="s">
        <v>579</v>
      </c>
      <c r="K74" s="608" t="s">
        <v>119</v>
      </c>
      <c r="L74" s="609" t="s">
        <v>119</v>
      </c>
      <c r="M74" s="517" t="s">
        <v>753</v>
      </c>
      <c r="N74" s="456" t="s">
        <v>784</v>
      </c>
      <c r="O74" s="487">
        <v>1</v>
      </c>
      <c r="P74" s="488" t="s">
        <v>920</v>
      </c>
      <c r="Q74" s="487">
        <v>0.7</v>
      </c>
      <c r="R74" s="784" t="s">
        <v>1008</v>
      </c>
    </row>
    <row r="75" spans="1:18" s="480" customFormat="1" ht="145.5" customHeight="1" thickBot="1" x14ac:dyDescent="0.3">
      <c r="A75" s="713">
        <f t="shared" si="1"/>
        <v>71</v>
      </c>
      <c r="B75" s="1139"/>
      <c r="C75" s="1113"/>
      <c r="D75" s="1126" t="s">
        <v>371</v>
      </c>
      <c r="E75" s="1097" t="s">
        <v>372</v>
      </c>
      <c r="F75" s="512" t="s">
        <v>230</v>
      </c>
      <c r="G75" s="513" t="s">
        <v>373</v>
      </c>
      <c r="H75" s="610" t="s">
        <v>374</v>
      </c>
      <c r="I75" s="565" t="s">
        <v>617</v>
      </c>
      <c r="J75" s="1101"/>
      <c r="K75" s="515" t="s">
        <v>119</v>
      </c>
      <c r="L75" s="516" t="s">
        <v>119</v>
      </c>
      <c r="M75" s="517" t="s">
        <v>753</v>
      </c>
      <c r="N75" s="456" t="s">
        <v>785</v>
      </c>
      <c r="O75" s="487">
        <v>1</v>
      </c>
      <c r="P75" s="488" t="s">
        <v>952</v>
      </c>
      <c r="Q75" s="487">
        <v>1</v>
      </c>
      <c r="R75" s="768" t="s">
        <v>972</v>
      </c>
    </row>
    <row r="76" spans="1:18" s="480" customFormat="1" ht="53.25" customHeight="1" thickBot="1" x14ac:dyDescent="0.3">
      <c r="A76" s="713">
        <f t="shared" si="1"/>
        <v>72</v>
      </c>
      <c r="B76" s="1139"/>
      <c r="C76" s="1113"/>
      <c r="D76" s="1127"/>
      <c r="E76" s="1098"/>
      <c r="F76" s="505" t="s">
        <v>230</v>
      </c>
      <c r="G76" s="489" t="s">
        <v>375</v>
      </c>
      <c r="H76" s="508"/>
      <c r="I76" s="491"/>
      <c r="J76" s="1101"/>
      <c r="K76" s="510"/>
      <c r="L76" s="493"/>
      <c r="M76" s="517" t="s">
        <v>753</v>
      </c>
      <c r="N76" s="456" t="s">
        <v>785</v>
      </c>
      <c r="O76" s="487">
        <v>1</v>
      </c>
      <c r="P76" s="488" t="s">
        <v>811</v>
      </c>
      <c r="Q76" s="487">
        <v>1</v>
      </c>
      <c r="R76" s="768" t="s">
        <v>972</v>
      </c>
    </row>
    <row r="77" spans="1:18" s="480" customFormat="1" ht="53.25" customHeight="1" thickBot="1" x14ac:dyDescent="0.3">
      <c r="A77" s="713">
        <f t="shared" si="1"/>
        <v>73</v>
      </c>
      <c r="B77" s="1139"/>
      <c r="C77" s="1113"/>
      <c r="D77" s="1128"/>
      <c r="E77" s="1099"/>
      <c r="F77" s="518" t="s">
        <v>230</v>
      </c>
      <c r="G77" s="495" t="s">
        <v>376</v>
      </c>
      <c r="H77" s="496"/>
      <c r="I77" s="730"/>
      <c r="J77" s="1101"/>
      <c r="K77" s="498"/>
      <c r="L77" s="525"/>
      <c r="M77" s="517" t="s">
        <v>753</v>
      </c>
      <c r="N77" s="456" t="s">
        <v>785</v>
      </c>
      <c r="O77" s="487">
        <v>1</v>
      </c>
      <c r="P77" s="488" t="s">
        <v>811</v>
      </c>
      <c r="Q77" s="487">
        <v>1</v>
      </c>
      <c r="R77" s="768" t="s">
        <v>972</v>
      </c>
    </row>
    <row r="78" spans="1:18" s="480" customFormat="1" ht="210.75" customHeight="1" thickBot="1" x14ac:dyDescent="0.3">
      <c r="A78" s="713">
        <f t="shared" si="1"/>
        <v>74</v>
      </c>
      <c r="B78" s="1139"/>
      <c r="C78" s="1200"/>
      <c r="D78" s="733" t="s">
        <v>377</v>
      </c>
      <c r="E78" s="611" t="s">
        <v>378</v>
      </c>
      <c r="F78" s="612" t="s">
        <v>230</v>
      </c>
      <c r="G78" s="613" t="s">
        <v>379</v>
      </c>
      <c r="H78" s="710"/>
      <c r="I78" s="712" t="s">
        <v>618</v>
      </c>
      <c r="J78" s="1101"/>
      <c r="K78" s="614"/>
      <c r="L78" s="615" t="s">
        <v>119</v>
      </c>
      <c r="M78" s="517" t="s">
        <v>753</v>
      </c>
      <c r="N78" s="456" t="s">
        <v>786</v>
      </c>
      <c r="O78" s="487">
        <v>1</v>
      </c>
      <c r="P78" s="488" t="s">
        <v>935</v>
      </c>
      <c r="Q78" s="487">
        <v>1</v>
      </c>
      <c r="R78" s="768" t="s">
        <v>972</v>
      </c>
    </row>
    <row r="79" spans="1:18" s="480" customFormat="1" ht="252.75" customHeight="1" thickBot="1" x14ac:dyDescent="0.3">
      <c r="A79" s="713">
        <f t="shared" si="1"/>
        <v>75</v>
      </c>
      <c r="B79" s="1080">
        <v>6</v>
      </c>
      <c r="C79" s="1195" t="s">
        <v>568</v>
      </c>
      <c r="D79" s="1080" t="s">
        <v>380</v>
      </c>
      <c r="E79" s="1198" t="s">
        <v>381</v>
      </c>
      <c r="F79" s="616" t="s">
        <v>212</v>
      </c>
      <c r="G79" s="617" t="s">
        <v>382</v>
      </c>
      <c r="H79" s="618" t="s">
        <v>383</v>
      </c>
      <c r="I79" s="619" t="s">
        <v>619</v>
      </c>
      <c r="J79" s="1199" t="s">
        <v>578</v>
      </c>
      <c r="K79" s="716" t="s">
        <v>119</v>
      </c>
      <c r="L79" s="620" t="s">
        <v>119</v>
      </c>
      <c r="M79" s="517" t="s">
        <v>754</v>
      </c>
      <c r="N79" s="456" t="s">
        <v>787</v>
      </c>
      <c r="O79" s="487">
        <v>1</v>
      </c>
      <c r="P79" s="488" t="s">
        <v>888</v>
      </c>
      <c r="Q79" s="487">
        <v>1</v>
      </c>
      <c r="R79" s="768" t="s">
        <v>973</v>
      </c>
    </row>
    <row r="80" spans="1:18" s="480" customFormat="1" ht="141" customHeight="1" thickBot="1" x14ac:dyDescent="0.3">
      <c r="A80" s="713">
        <f t="shared" si="1"/>
        <v>76</v>
      </c>
      <c r="B80" s="1110"/>
      <c r="C80" s="1196"/>
      <c r="D80" s="1110"/>
      <c r="E80" s="1175" t="s">
        <v>381</v>
      </c>
      <c r="F80" s="621" t="s">
        <v>218</v>
      </c>
      <c r="G80" s="589" t="s">
        <v>384</v>
      </c>
      <c r="H80" s="622"/>
      <c r="I80" s="623" t="s">
        <v>620</v>
      </c>
      <c r="J80" s="1199"/>
      <c r="K80" s="719" t="s">
        <v>119</v>
      </c>
      <c r="L80" s="720" t="s">
        <v>119</v>
      </c>
      <c r="M80" s="517" t="s">
        <v>754</v>
      </c>
      <c r="N80" s="456" t="s">
        <v>788</v>
      </c>
      <c r="O80" s="487">
        <v>1</v>
      </c>
      <c r="P80" s="488" t="s">
        <v>936</v>
      </c>
      <c r="Q80" s="487">
        <v>1</v>
      </c>
      <c r="R80" s="768" t="s">
        <v>988</v>
      </c>
    </row>
    <row r="81" spans="1:18" s="480" customFormat="1" ht="138" customHeight="1" thickBot="1" x14ac:dyDescent="0.3">
      <c r="A81" s="713">
        <f t="shared" si="1"/>
        <v>77</v>
      </c>
      <c r="B81" s="1110"/>
      <c r="C81" s="1196"/>
      <c r="D81" s="1110"/>
      <c r="E81" s="1175" t="s">
        <v>381</v>
      </c>
      <c r="F81" s="621" t="s">
        <v>221</v>
      </c>
      <c r="G81" s="589" t="s">
        <v>385</v>
      </c>
      <c r="H81" s="622"/>
      <c r="I81" s="623" t="s">
        <v>621</v>
      </c>
      <c r="J81" s="1199"/>
      <c r="K81" s="719" t="s">
        <v>119</v>
      </c>
      <c r="L81" s="720" t="s">
        <v>119</v>
      </c>
      <c r="M81" s="738" t="s">
        <v>754</v>
      </c>
      <c r="N81" s="456" t="s">
        <v>789</v>
      </c>
      <c r="O81" s="487">
        <v>1</v>
      </c>
      <c r="P81" s="488" t="s">
        <v>889</v>
      </c>
      <c r="Q81" s="487">
        <v>1</v>
      </c>
      <c r="R81" s="768" t="s">
        <v>960</v>
      </c>
    </row>
    <row r="82" spans="1:18" s="480" customFormat="1" ht="130.5" customHeight="1" thickBot="1" x14ac:dyDescent="0.3">
      <c r="A82" s="713">
        <f t="shared" si="1"/>
        <v>78</v>
      </c>
      <c r="B82" s="1110"/>
      <c r="C82" s="1196"/>
      <c r="D82" s="1110"/>
      <c r="E82" s="1175" t="s">
        <v>381</v>
      </c>
      <c r="F82" s="621" t="s">
        <v>223</v>
      </c>
      <c r="G82" s="589" t="s">
        <v>386</v>
      </c>
      <c r="H82" s="622"/>
      <c r="I82" s="623" t="s">
        <v>622</v>
      </c>
      <c r="J82" s="1199"/>
      <c r="K82" s="719" t="s">
        <v>119</v>
      </c>
      <c r="L82" s="720" t="s">
        <v>119</v>
      </c>
      <c r="M82" s="517" t="s">
        <v>748</v>
      </c>
      <c r="N82" s="456" t="s">
        <v>843</v>
      </c>
      <c r="O82" s="487">
        <v>1</v>
      </c>
      <c r="P82" s="488" t="s">
        <v>890</v>
      </c>
      <c r="Q82" s="487">
        <v>1</v>
      </c>
      <c r="R82" s="1279" t="s">
        <v>974</v>
      </c>
    </row>
    <row r="83" spans="1:18" s="480" customFormat="1" ht="63" customHeight="1" thickBot="1" x14ac:dyDescent="0.3">
      <c r="A83" s="713">
        <f t="shared" si="1"/>
        <v>79</v>
      </c>
      <c r="B83" s="1110"/>
      <c r="C83" s="1196"/>
      <c r="D83" s="1110"/>
      <c r="E83" s="1175" t="s">
        <v>381</v>
      </c>
      <c r="F83" s="621" t="s">
        <v>226</v>
      </c>
      <c r="G83" s="589" t="s">
        <v>387</v>
      </c>
      <c r="H83" s="622"/>
      <c r="I83" s="623" t="s">
        <v>623</v>
      </c>
      <c r="J83" s="1199"/>
      <c r="K83" s="719" t="s">
        <v>119</v>
      </c>
      <c r="L83" s="720" t="s">
        <v>119</v>
      </c>
      <c r="M83" s="517" t="s">
        <v>743</v>
      </c>
      <c r="N83" s="456" t="s">
        <v>790</v>
      </c>
      <c r="O83" s="487">
        <v>1</v>
      </c>
      <c r="P83" s="488" t="s">
        <v>891</v>
      </c>
      <c r="Q83" s="487">
        <v>1</v>
      </c>
      <c r="R83" s="1283"/>
    </row>
    <row r="84" spans="1:18" s="480" customFormat="1" ht="135.75" customHeight="1" thickBot="1" x14ac:dyDescent="0.3">
      <c r="A84" s="713">
        <f t="shared" si="1"/>
        <v>80</v>
      </c>
      <c r="B84" s="1110"/>
      <c r="C84" s="1196"/>
      <c r="D84" s="1110"/>
      <c r="E84" s="1175" t="s">
        <v>381</v>
      </c>
      <c r="F84" s="621" t="s">
        <v>313</v>
      </c>
      <c r="G84" s="589" t="s">
        <v>708</v>
      </c>
      <c r="H84" s="622"/>
      <c r="I84" s="623" t="s">
        <v>677</v>
      </c>
      <c r="J84" s="1199"/>
      <c r="K84" s="719" t="s">
        <v>119</v>
      </c>
      <c r="L84" s="720" t="s">
        <v>119</v>
      </c>
      <c r="M84" s="517" t="s">
        <v>743</v>
      </c>
      <c r="N84" s="456" t="s">
        <v>790</v>
      </c>
      <c r="O84" s="487">
        <v>1</v>
      </c>
      <c r="P84" s="488" t="s">
        <v>937</v>
      </c>
      <c r="Q84" s="487">
        <v>1</v>
      </c>
      <c r="R84" s="1283"/>
    </row>
    <row r="85" spans="1:18" s="480" customFormat="1" ht="61.5" customHeight="1" thickBot="1" x14ac:dyDescent="0.3">
      <c r="A85" s="713">
        <f t="shared" si="1"/>
        <v>81</v>
      </c>
      <c r="B85" s="1110"/>
      <c r="C85" s="1196"/>
      <c r="D85" s="1110"/>
      <c r="E85" s="1175" t="s">
        <v>381</v>
      </c>
      <c r="F85" s="621" t="s">
        <v>315</v>
      </c>
      <c r="G85" s="624" t="s">
        <v>388</v>
      </c>
      <c r="H85" s="625"/>
      <c r="I85" s="626" t="s">
        <v>623</v>
      </c>
      <c r="J85" s="627" t="s">
        <v>580</v>
      </c>
      <c r="K85" s="628" t="s">
        <v>119</v>
      </c>
      <c r="L85" s="629" t="s">
        <v>119</v>
      </c>
      <c r="M85" s="517" t="s">
        <v>748</v>
      </c>
      <c r="N85" s="456" t="s">
        <v>790</v>
      </c>
      <c r="O85" s="487">
        <v>1</v>
      </c>
      <c r="P85" s="488" t="s">
        <v>892</v>
      </c>
      <c r="Q85" s="487">
        <v>1</v>
      </c>
      <c r="R85" s="1284"/>
    </row>
    <row r="86" spans="1:18" s="480" customFormat="1" ht="349.5" customHeight="1" thickBot="1" x14ac:dyDescent="0.3">
      <c r="A86" s="713">
        <f t="shared" si="1"/>
        <v>82</v>
      </c>
      <c r="B86" s="1110"/>
      <c r="C86" s="1196"/>
      <c r="D86" s="1111"/>
      <c r="E86" s="1091" t="s">
        <v>381</v>
      </c>
      <c r="F86" s="531" t="s">
        <v>317</v>
      </c>
      <c r="G86" s="630" t="s">
        <v>389</v>
      </c>
      <c r="H86" s="533"/>
      <c r="I86" s="534"/>
      <c r="J86" s="702" t="s">
        <v>581</v>
      </c>
      <c r="K86" s="727" t="s">
        <v>119</v>
      </c>
      <c r="L86" s="729" t="s">
        <v>119</v>
      </c>
      <c r="M86" s="517" t="s">
        <v>748</v>
      </c>
      <c r="N86" s="457" t="s">
        <v>794</v>
      </c>
      <c r="O86" s="487">
        <v>0.7</v>
      </c>
      <c r="P86" s="587" t="s">
        <v>938</v>
      </c>
      <c r="Q86" s="487">
        <v>0.7</v>
      </c>
      <c r="R86" s="768" t="s">
        <v>1021</v>
      </c>
    </row>
    <row r="87" spans="1:18" s="480" customFormat="1" ht="83.25" customHeight="1" thickBot="1" x14ac:dyDescent="0.3">
      <c r="A87" s="713">
        <f t="shared" si="1"/>
        <v>83</v>
      </c>
      <c r="B87" s="1110"/>
      <c r="C87" s="1196"/>
      <c r="D87" s="1185" t="s">
        <v>390</v>
      </c>
      <c r="E87" s="1090" t="s">
        <v>391</v>
      </c>
      <c r="F87" s="631"/>
      <c r="G87" s="632" t="s">
        <v>392</v>
      </c>
      <c r="H87" s="1188" t="s">
        <v>393</v>
      </c>
      <c r="I87" s="529" t="s">
        <v>624</v>
      </c>
      <c r="J87" s="1191" t="s">
        <v>582</v>
      </c>
      <c r="K87" s="715" t="s">
        <v>119</v>
      </c>
      <c r="L87" s="530" t="s">
        <v>119</v>
      </c>
      <c r="M87" s="517" t="s">
        <v>755</v>
      </c>
      <c r="N87" s="456" t="s">
        <v>791</v>
      </c>
      <c r="O87" s="487">
        <v>1</v>
      </c>
      <c r="P87" s="488" t="s">
        <v>893</v>
      </c>
      <c r="Q87" s="487">
        <v>1</v>
      </c>
      <c r="R87" s="1285" t="s">
        <v>1022</v>
      </c>
    </row>
    <row r="88" spans="1:18" s="480" customFormat="1" ht="83.25" customHeight="1" thickBot="1" x14ac:dyDescent="0.3">
      <c r="A88" s="713">
        <f t="shared" si="1"/>
        <v>84</v>
      </c>
      <c r="B88" s="1110"/>
      <c r="C88" s="1196"/>
      <c r="D88" s="1186"/>
      <c r="E88" s="1175"/>
      <c r="F88" s="621" t="s">
        <v>212</v>
      </c>
      <c r="G88" s="590" t="s">
        <v>394</v>
      </c>
      <c r="H88" s="1189"/>
      <c r="I88" s="623"/>
      <c r="J88" s="1192"/>
      <c r="K88" s="719" t="s">
        <v>119</v>
      </c>
      <c r="L88" s="720" t="s">
        <v>119</v>
      </c>
      <c r="M88" s="517" t="s">
        <v>755</v>
      </c>
      <c r="N88" s="456" t="s">
        <v>791</v>
      </c>
      <c r="O88" s="487">
        <v>1</v>
      </c>
      <c r="P88" s="488" t="s">
        <v>939</v>
      </c>
      <c r="Q88" s="487">
        <v>1</v>
      </c>
      <c r="R88" s="1286"/>
    </row>
    <row r="89" spans="1:18" s="480" customFormat="1" ht="83.25" customHeight="1" thickBot="1" x14ac:dyDescent="0.3">
      <c r="A89" s="713">
        <f t="shared" si="1"/>
        <v>85</v>
      </c>
      <c r="B89" s="1110"/>
      <c r="C89" s="1196"/>
      <c r="D89" s="1186"/>
      <c r="E89" s="1175"/>
      <c r="F89" s="621" t="s">
        <v>218</v>
      </c>
      <c r="G89" s="590" t="s">
        <v>395</v>
      </c>
      <c r="H89" s="1189"/>
      <c r="I89" s="623"/>
      <c r="J89" s="1192"/>
      <c r="K89" s="719" t="s">
        <v>119</v>
      </c>
      <c r="L89" s="720" t="s">
        <v>119</v>
      </c>
      <c r="M89" s="517" t="s">
        <v>755</v>
      </c>
      <c r="N89" s="456" t="s">
        <v>791</v>
      </c>
      <c r="O89" s="487">
        <v>1</v>
      </c>
      <c r="P89" s="488" t="s">
        <v>940</v>
      </c>
      <c r="Q89" s="487">
        <v>1</v>
      </c>
      <c r="R89" s="1286"/>
    </row>
    <row r="90" spans="1:18" s="480" customFormat="1" ht="83.25" customHeight="1" thickBot="1" x14ac:dyDescent="0.3">
      <c r="A90" s="713">
        <f t="shared" si="1"/>
        <v>86</v>
      </c>
      <c r="B90" s="1110"/>
      <c r="C90" s="1196"/>
      <c r="D90" s="1186"/>
      <c r="E90" s="1175"/>
      <c r="F90" s="621" t="s">
        <v>221</v>
      </c>
      <c r="G90" s="590" t="s">
        <v>396</v>
      </c>
      <c r="H90" s="1189"/>
      <c r="I90" s="623"/>
      <c r="J90" s="1192"/>
      <c r="K90" s="719" t="s">
        <v>119</v>
      </c>
      <c r="L90" s="720" t="s">
        <v>119</v>
      </c>
      <c r="M90" s="517" t="s">
        <v>755</v>
      </c>
      <c r="N90" s="456" t="s">
        <v>791</v>
      </c>
      <c r="O90" s="487">
        <v>1</v>
      </c>
      <c r="P90" s="488" t="s">
        <v>941</v>
      </c>
      <c r="Q90" s="487">
        <v>1</v>
      </c>
      <c r="R90" s="1286"/>
    </row>
    <row r="91" spans="1:18" s="480" customFormat="1" ht="83.25" customHeight="1" thickBot="1" x14ac:dyDescent="0.3">
      <c r="A91" s="713">
        <f t="shared" si="1"/>
        <v>87</v>
      </c>
      <c r="B91" s="1110"/>
      <c r="C91" s="1196"/>
      <c r="D91" s="1186"/>
      <c r="E91" s="1175"/>
      <c r="F91" s="621" t="s">
        <v>223</v>
      </c>
      <c r="G91" s="590" t="s">
        <v>397</v>
      </c>
      <c r="H91" s="1189"/>
      <c r="I91" s="623"/>
      <c r="J91" s="1192"/>
      <c r="K91" s="719" t="s">
        <v>119</v>
      </c>
      <c r="L91" s="720" t="s">
        <v>119</v>
      </c>
      <c r="M91" s="517" t="s">
        <v>755</v>
      </c>
      <c r="N91" s="456" t="s">
        <v>791</v>
      </c>
      <c r="O91" s="487">
        <v>1</v>
      </c>
      <c r="P91" s="488" t="s">
        <v>942</v>
      </c>
      <c r="Q91" s="487">
        <v>1</v>
      </c>
      <c r="R91" s="1286"/>
    </row>
    <row r="92" spans="1:18" s="480" customFormat="1" ht="83.25" customHeight="1" thickBot="1" x14ac:dyDescent="0.3">
      <c r="A92" s="713">
        <f t="shared" si="1"/>
        <v>88</v>
      </c>
      <c r="B92" s="1110"/>
      <c r="C92" s="1196"/>
      <c r="D92" s="1186"/>
      <c r="E92" s="1175"/>
      <c r="F92" s="621" t="s">
        <v>226</v>
      </c>
      <c r="G92" s="590" t="s">
        <v>398</v>
      </c>
      <c r="H92" s="1189"/>
      <c r="I92" s="623"/>
      <c r="J92" s="1192"/>
      <c r="K92" s="719" t="s">
        <v>119</v>
      </c>
      <c r="L92" s="720" t="s">
        <v>119</v>
      </c>
      <c r="M92" s="517" t="s">
        <v>755</v>
      </c>
      <c r="N92" s="456" t="s">
        <v>791</v>
      </c>
      <c r="O92" s="487">
        <v>1</v>
      </c>
      <c r="P92" s="488" t="s">
        <v>943</v>
      </c>
      <c r="Q92" s="487">
        <v>1</v>
      </c>
      <c r="R92" s="1286"/>
    </row>
    <row r="93" spans="1:18" s="480" customFormat="1" ht="55.5" customHeight="1" thickBot="1" x14ac:dyDescent="0.3">
      <c r="A93" s="713">
        <f t="shared" si="1"/>
        <v>89</v>
      </c>
      <c r="B93" s="1110"/>
      <c r="C93" s="1196"/>
      <c r="D93" s="1187"/>
      <c r="E93" s="1091"/>
      <c r="F93" s="531" t="s">
        <v>313</v>
      </c>
      <c r="G93" s="633" t="s">
        <v>399</v>
      </c>
      <c r="H93" s="1190"/>
      <c r="I93" s="534"/>
      <c r="J93" s="1193"/>
      <c r="K93" s="727" t="s">
        <v>119</v>
      </c>
      <c r="L93" s="729" t="s">
        <v>119</v>
      </c>
      <c r="M93" s="517" t="s">
        <v>755</v>
      </c>
      <c r="N93" s="456" t="s">
        <v>791</v>
      </c>
      <c r="O93" s="487">
        <v>1</v>
      </c>
      <c r="P93" s="488" t="s">
        <v>944</v>
      </c>
      <c r="Q93" s="487">
        <v>1</v>
      </c>
      <c r="R93" s="1287"/>
    </row>
    <row r="94" spans="1:18" s="480" customFormat="1" ht="176.25" customHeight="1" thickBot="1" x14ac:dyDescent="0.3">
      <c r="A94" s="713">
        <f t="shared" si="1"/>
        <v>90</v>
      </c>
      <c r="B94" s="1110"/>
      <c r="C94" s="1196"/>
      <c r="D94" s="535" t="s">
        <v>400</v>
      </c>
      <c r="E94" s="536" t="s">
        <v>401</v>
      </c>
      <c r="F94" s="537" t="s">
        <v>230</v>
      </c>
      <c r="G94" s="538" t="s">
        <v>402</v>
      </c>
      <c r="H94" s="539" t="s">
        <v>403</v>
      </c>
      <c r="I94" s="540" t="s">
        <v>625</v>
      </c>
      <c r="J94" s="541" t="s">
        <v>583</v>
      </c>
      <c r="K94" s="542" t="s">
        <v>119</v>
      </c>
      <c r="L94" s="543" t="s">
        <v>119</v>
      </c>
      <c r="M94" s="517" t="s">
        <v>748</v>
      </c>
      <c r="N94" s="488" t="s">
        <v>844</v>
      </c>
      <c r="O94" s="487">
        <v>1</v>
      </c>
      <c r="P94" s="488" t="s">
        <v>894</v>
      </c>
      <c r="Q94" s="487">
        <v>1</v>
      </c>
      <c r="R94" s="769" t="s">
        <v>960</v>
      </c>
    </row>
    <row r="95" spans="1:18" s="480" customFormat="1" ht="169.5" customHeight="1" thickBot="1" x14ac:dyDescent="0.3">
      <c r="A95" s="713">
        <f t="shared" si="1"/>
        <v>91</v>
      </c>
      <c r="B95" s="1110"/>
      <c r="C95" s="1196"/>
      <c r="D95" s="535" t="s">
        <v>404</v>
      </c>
      <c r="E95" s="536" t="s">
        <v>405</v>
      </c>
      <c r="F95" s="537" t="s">
        <v>230</v>
      </c>
      <c r="G95" s="538" t="s">
        <v>406</v>
      </c>
      <c r="H95" s="539" t="s">
        <v>407</v>
      </c>
      <c r="I95" s="540" t="s">
        <v>626</v>
      </c>
      <c r="J95" s="541" t="s">
        <v>578</v>
      </c>
      <c r="K95" s="542" t="s">
        <v>119</v>
      </c>
      <c r="L95" s="543" t="s">
        <v>119</v>
      </c>
      <c r="M95" s="517" t="s">
        <v>756</v>
      </c>
      <c r="N95" s="488" t="s">
        <v>845</v>
      </c>
      <c r="O95" s="487">
        <v>1</v>
      </c>
      <c r="P95" s="488" t="s">
        <v>895</v>
      </c>
      <c r="Q95" s="487">
        <v>1</v>
      </c>
      <c r="R95" s="768" t="s">
        <v>1009</v>
      </c>
    </row>
    <row r="96" spans="1:18" s="480" customFormat="1" ht="138.75" customHeight="1" thickBot="1" x14ac:dyDescent="0.3">
      <c r="A96" s="713">
        <f t="shared" si="1"/>
        <v>92</v>
      </c>
      <c r="B96" s="1110"/>
      <c r="C96" s="1196"/>
      <c r="D96" s="1088" t="s">
        <v>408</v>
      </c>
      <c r="E96" s="1090" t="s">
        <v>409</v>
      </c>
      <c r="F96" s="631"/>
      <c r="G96" s="632" t="s">
        <v>410</v>
      </c>
      <c r="H96" s="528"/>
      <c r="I96" s="529" t="s">
        <v>678</v>
      </c>
      <c r="J96" s="1092" t="s">
        <v>584</v>
      </c>
      <c r="K96" s="634" t="s">
        <v>119</v>
      </c>
      <c r="L96" s="530" t="s">
        <v>119</v>
      </c>
      <c r="M96" s="517" t="s">
        <v>757</v>
      </c>
      <c r="N96" s="456" t="s">
        <v>792</v>
      </c>
      <c r="O96" s="487">
        <v>1</v>
      </c>
      <c r="P96" s="488" t="s">
        <v>896</v>
      </c>
      <c r="Q96" s="487">
        <v>1</v>
      </c>
      <c r="R96" s="1279" t="s">
        <v>989</v>
      </c>
    </row>
    <row r="97" spans="1:18" s="480" customFormat="1" ht="56.25" customHeight="1" thickBot="1" x14ac:dyDescent="0.3">
      <c r="A97" s="713">
        <f t="shared" si="1"/>
        <v>93</v>
      </c>
      <c r="B97" s="1110"/>
      <c r="C97" s="1196"/>
      <c r="D97" s="1139"/>
      <c r="E97" s="1175" t="s">
        <v>409</v>
      </c>
      <c r="F97" s="621" t="s">
        <v>212</v>
      </c>
      <c r="G97" s="590" t="s">
        <v>412</v>
      </c>
      <c r="H97" s="622" t="s">
        <v>413</v>
      </c>
      <c r="I97" s="623"/>
      <c r="J97" s="1153"/>
      <c r="K97" s="635" t="s">
        <v>119</v>
      </c>
      <c r="L97" s="720" t="s">
        <v>119</v>
      </c>
      <c r="M97" s="517" t="s">
        <v>757</v>
      </c>
      <c r="N97" s="456" t="s">
        <v>792</v>
      </c>
      <c r="O97" s="487">
        <v>1</v>
      </c>
      <c r="P97" s="488" t="s">
        <v>846</v>
      </c>
      <c r="Q97" s="487">
        <v>1</v>
      </c>
      <c r="R97" s="1282"/>
    </row>
    <row r="98" spans="1:18" s="480" customFormat="1" ht="56.25" customHeight="1" thickBot="1" x14ac:dyDescent="0.3">
      <c r="A98" s="713">
        <f t="shared" si="1"/>
        <v>94</v>
      </c>
      <c r="B98" s="1110"/>
      <c r="C98" s="1196"/>
      <c r="D98" s="1139"/>
      <c r="E98" s="1175" t="s">
        <v>409</v>
      </c>
      <c r="F98" s="621" t="s">
        <v>218</v>
      </c>
      <c r="G98" s="590" t="s">
        <v>414</v>
      </c>
      <c r="H98" s="622"/>
      <c r="I98" s="623"/>
      <c r="J98" s="1153"/>
      <c r="K98" s="635" t="s">
        <v>119</v>
      </c>
      <c r="L98" s="720" t="s">
        <v>119</v>
      </c>
      <c r="M98" s="517" t="s">
        <v>757</v>
      </c>
      <c r="N98" s="456" t="s">
        <v>792</v>
      </c>
      <c r="O98" s="487">
        <v>1</v>
      </c>
      <c r="P98" s="488" t="s">
        <v>846</v>
      </c>
      <c r="Q98" s="487">
        <v>1</v>
      </c>
      <c r="R98" s="1282"/>
    </row>
    <row r="99" spans="1:18" s="480" customFormat="1" ht="56.25" customHeight="1" thickBot="1" x14ac:dyDescent="0.3">
      <c r="A99" s="713">
        <f t="shared" si="1"/>
        <v>95</v>
      </c>
      <c r="B99" s="1110"/>
      <c r="C99" s="1196"/>
      <c r="D99" s="1089"/>
      <c r="E99" s="1091" t="s">
        <v>409</v>
      </c>
      <c r="F99" s="531" t="s">
        <v>221</v>
      </c>
      <c r="G99" s="591" t="s">
        <v>415</v>
      </c>
      <c r="H99" s="533"/>
      <c r="I99" s="534"/>
      <c r="J99" s="1093"/>
      <c r="K99" s="636" t="s">
        <v>119</v>
      </c>
      <c r="L99" s="729" t="s">
        <v>119</v>
      </c>
      <c r="M99" s="517" t="s">
        <v>757</v>
      </c>
      <c r="N99" s="456" t="s">
        <v>792</v>
      </c>
      <c r="O99" s="487">
        <v>1</v>
      </c>
      <c r="P99" s="488" t="s">
        <v>846</v>
      </c>
      <c r="Q99" s="487">
        <v>1</v>
      </c>
      <c r="R99" s="1280"/>
    </row>
    <row r="100" spans="1:18" s="480" customFormat="1" ht="162" customHeight="1" thickBot="1" x14ac:dyDescent="0.3">
      <c r="A100" s="713">
        <f t="shared" si="1"/>
        <v>96</v>
      </c>
      <c r="B100" s="1194"/>
      <c r="C100" s="1197"/>
      <c r="D100" s="698" t="s">
        <v>416</v>
      </c>
      <c r="E100" s="600" t="s">
        <v>417</v>
      </c>
      <c r="F100" s="601" t="s">
        <v>230</v>
      </c>
      <c r="G100" s="602" t="s">
        <v>418</v>
      </c>
      <c r="H100" s="697" t="s">
        <v>419</v>
      </c>
      <c r="I100" s="700" t="s">
        <v>627</v>
      </c>
      <c r="J100" s="637" t="s">
        <v>679</v>
      </c>
      <c r="K100" s="476"/>
      <c r="L100" s="477" t="s">
        <v>119</v>
      </c>
      <c r="M100" s="517" t="s">
        <v>757</v>
      </c>
      <c r="N100" s="456" t="s">
        <v>793</v>
      </c>
      <c r="O100" s="487">
        <v>1</v>
      </c>
      <c r="P100" s="488" t="s">
        <v>847</v>
      </c>
      <c r="Q100" s="487">
        <v>0.7</v>
      </c>
      <c r="R100" s="784" t="s">
        <v>1023</v>
      </c>
    </row>
    <row r="101" spans="1:18" s="480" customFormat="1" ht="163.5" customHeight="1" thickBot="1" x14ac:dyDescent="0.3">
      <c r="A101" s="713">
        <f t="shared" si="1"/>
        <v>97</v>
      </c>
      <c r="B101" s="1110">
        <v>7</v>
      </c>
      <c r="C101" s="1112" t="s">
        <v>569</v>
      </c>
      <c r="D101" s="1207" t="s">
        <v>421</v>
      </c>
      <c r="E101" s="1208" t="s">
        <v>422</v>
      </c>
      <c r="F101" s="638"/>
      <c r="G101" s="482" t="s">
        <v>700</v>
      </c>
      <c r="H101" s="483" t="s">
        <v>705</v>
      </c>
      <c r="I101" s="491" t="s">
        <v>680</v>
      </c>
      <c r="J101" s="1211" t="s">
        <v>585</v>
      </c>
      <c r="K101" s="485" t="s">
        <v>119</v>
      </c>
      <c r="L101" s="486" t="s">
        <v>119</v>
      </c>
      <c r="M101" s="517" t="s">
        <v>758</v>
      </c>
      <c r="N101" s="454" t="s">
        <v>897</v>
      </c>
      <c r="O101" s="487">
        <v>1</v>
      </c>
      <c r="P101" s="488" t="s">
        <v>945</v>
      </c>
      <c r="Q101" s="487">
        <v>1</v>
      </c>
      <c r="R101" s="768" t="s">
        <v>958</v>
      </c>
    </row>
    <row r="102" spans="1:18" s="480" customFormat="1" ht="356.25" customHeight="1" thickBot="1" x14ac:dyDescent="0.3">
      <c r="A102" s="713">
        <f t="shared" si="1"/>
        <v>98</v>
      </c>
      <c r="B102" s="1080"/>
      <c r="C102" s="1113" t="s">
        <v>420</v>
      </c>
      <c r="D102" s="1127"/>
      <c r="E102" s="1209"/>
      <c r="F102" s="505" t="s">
        <v>212</v>
      </c>
      <c r="G102" s="639" t="s">
        <v>423</v>
      </c>
      <c r="H102" s="490" t="s">
        <v>424</v>
      </c>
      <c r="I102" s="640" t="s">
        <v>681</v>
      </c>
      <c r="J102" s="1124"/>
      <c r="K102" s="492" t="s">
        <v>119</v>
      </c>
      <c r="L102" s="493" t="s">
        <v>119</v>
      </c>
      <c r="M102" s="517" t="s">
        <v>758</v>
      </c>
      <c r="N102" s="454" t="s">
        <v>897</v>
      </c>
      <c r="O102" s="487">
        <v>1</v>
      </c>
      <c r="P102" s="488" t="s">
        <v>946</v>
      </c>
      <c r="Q102" s="487">
        <v>0.7</v>
      </c>
      <c r="R102" s="741" t="s">
        <v>1010</v>
      </c>
    </row>
    <row r="103" spans="1:18" s="480" customFormat="1" ht="111.75" customHeight="1" thickBot="1" x14ac:dyDescent="0.3">
      <c r="A103" s="713">
        <f t="shared" si="1"/>
        <v>99</v>
      </c>
      <c r="B103" s="1080"/>
      <c r="C103" s="1113" t="s">
        <v>420</v>
      </c>
      <c r="D103" s="1127"/>
      <c r="E103" s="1209"/>
      <c r="F103" s="505" t="s">
        <v>218</v>
      </c>
      <c r="G103" s="489" t="s">
        <v>425</v>
      </c>
      <c r="H103" s="490" t="s">
        <v>426</v>
      </c>
      <c r="I103" s="491" t="s">
        <v>628</v>
      </c>
      <c r="J103" s="1124"/>
      <c r="K103" s="492" t="s">
        <v>119</v>
      </c>
      <c r="L103" s="493" t="s">
        <v>119</v>
      </c>
      <c r="M103" s="517" t="s">
        <v>758</v>
      </c>
      <c r="N103" s="454" t="s">
        <v>897</v>
      </c>
      <c r="O103" s="487">
        <v>1</v>
      </c>
      <c r="P103" s="587" t="s">
        <v>953</v>
      </c>
      <c r="Q103" s="487">
        <v>1</v>
      </c>
      <c r="R103" s="782" t="s">
        <v>1003</v>
      </c>
    </row>
    <row r="104" spans="1:18" s="480" customFormat="1" ht="142.5" customHeight="1" thickBot="1" x14ac:dyDescent="0.3">
      <c r="A104" s="713">
        <f t="shared" si="1"/>
        <v>100</v>
      </c>
      <c r="B104" s="1080"/>
      <c r="C104" s="1113" t="s">
        <v>420</v>
      </c>
      <c r="D104" s="1127"/>
      <c r="E104" s="1209"/>
      <c r="F104" s="641" t="s">
        <v>221</v>
      </c>
      <c r="G104" s="642" t="s">
        <v>428</v>
      </c>
      <c r="H104" s="508" t="s">
        <v>429</v>
      </c>
      <c r="I104" s="509" t="s">
        <v>629</v>
      </c>
      <c r="J104" s="1124"/>
      <c r="K104" s="510" t="s">
        <v>119</v>
      </c>
      <c r="L104" s="643" t="s">
        <v>119</v>
      </c>
      <c r="M104" s="517" t="s">
        <v>748</v>
      </c>
      <c r="N104" s="454" t="s">
        <v>897</v>
      </c>
      <c r="O104" s="487">
        <v>1</v>
      </c>
      <c r="P104" s="587" t="s">
        <v>947</v>
      </c>
      <c r="Q104" s="487">
        <v>1</v>
      </c>
      <c r="R104" s="768" t="s">
        <v>958</v>
      </c>
    </row>
    <row r="105" spans="1:18" s="480" customFormat="1" ht="247.5" customHeight="1" thickBot="1" x14ac:dyDescent="0.3">
      <c r="A105" s="713">
        <f t="shared" si="1"/>
        <v>101</v>
      </c>
      <c r="B105" s="1080"/>
      <c r="C105" s="1113"/>
      <c r="D105" s="1128"/>
      <c r="E105" s="1210"/>
      <c r="F105" s="518" t="s">
        <v>223</v>
      </c>
      <c r="G105" s="495" t="s">
        <v>430</v>
      </c>
      <c r="H105" s="496"/>
      <c r="I105" s="497" t="s">
        <v>630</v>
      </c>
      <c r="J105" s="1125"/>
      <c r="K105" s="498" t="s">
        <v>119</v>
      </c>
      <c r="L105" s="499" t="s">
        <v>119</v>
      </c>
      <c r="M105" s="517" t="s">
        <v>758</v>
      </c>
      <c r="N105" s="454" t="s">
        <v>897</v>
      </c>
      <c r="O105" s="487">
        <v>1</v>
      </c>
      <c r="P105" s="488" t="s">
        <v>948</v>
      </c>
      <c r="Q105" s="487">
        <v>1</v>
      </c>
      <c r="R105" s="769" t="s">
        <v>958</v>
      </c>
    </row>
    <row r="106" spans="1:18" s="480" customFormat="1" ht="103.5" customHeight="1" thickBot="1" x14ac:dyDescent="0.3">
      <c r="A106" s="713">
        <f t="shared" si="1"/>
        <v>102</v>
      </c>
      <c r="B106" s="1080"/>
      <c r="C106" s="1113" t="s">
        <v>420</v>
      </c>
      <c r="D106" s="554" t="s">
        <v>431</v>
      </c>
      <c r="E106" s="519" t="s">
        <v>432</v>
      </c>
      <c r="F106" s="520" t="s">
        <v>230</v>
      </c>
      <c r="G106" s="521" t="s">
        <v>433</v>
      </c>
      <c r="H106" s="522" t="s">
        <v>434</v>
      </c>
      <c r="I106" s="730" t="s">
        <v>631</v>
      </c>
      <c r="J106" s="523" t="s">
        <v>435</v>
      </c>
      <c r="K106" s="524" t="s">
        <v>119</v>
      </c>
      <c r="L106" s="525" t="s">
        <v>119</v>
      </c>
      <c r="M106" s="517" t="s">
        <v>758</v>
      </c>
      <c r="N106" s="454" t="s">
        <v>898</v>
      </c>
      <c r="O106" s="487">
        <v>1</v>
      </c>
      <c r="P106" s="488" t="s">
        <v>899</v>
      </c>
      <c r="Q106" s="487">
        <v>1</v>
      </c>
      <c r="R106" s="768" t="s">
        <v>958</v>
      </c>
    </row>
    <row r="107" spans="1:18" s="480" customFormat="1" ht="132" customHeight="1" thickBot="1" x14ac:dyDescent="0.3">
      <c r="A107" s="713">
        <f t="shared" si="1"/>
        <v>103</v>
      </c>
      <c r="B107" s="1080"/>
      <c r="C107" s="1113" t="s">
        <v>420</v>
      </c>
      <c r="D107" s="1126" t="s">
        <v>436</v>
      </c>
      <c r="E107" s="1219" t="s">
        <v>437</v>
      </c>
      <c r="F107" s="512" t="s">
        <v>230</v>
      </c>
      <c r="G107" s="513" t="s">
        <v>438</v>
      </c>
      <c r="H107" s="514" t="s">
        <v>439</v>
      </c>
      <c r="I107" s="565" t="s">
        <v>632</v>
      </c>
      <c r="J107" s="644" t="s">
        <v>682</v>
      </c>
      <c r="K107" s="515" t="s">
        <v>119</v>
      </c>
      <c r="L107" s="516" t="s">
        <v>119</v>
      </c>
      <c r="M107" s="517" t="s">
        <v>759</v>
      </c>
      <c r="N107" s="737" t="s">
        <v>827</v>
      </c>
      <c r="O107" s="487">
        <v>1</v>
      </c>
      <c r="P107" s="488" t="s">
        <v>900</v>
      </c>
      <c r="Q107" s="487">
        <v>1</v>
      </c>
      <c r="R107" s="768" t="s">
        <v>958</v>
      </c>
    </row>
    <row r="108" spans="1:18" s="480" customFormat="1" ht="102.75" customHeight="1" thickBot="1" x14ac:dyDescent="0.3">
      <c r="A108" s="713">
        <f t="shared" si="1"/>
        <v>104</v>
      </c>
      <c r="B108" s="1080"/>
      <c r="C108" s="1113" t="s">
        <v>420</v>
      </c>
      <c r="D108" s="1128"/>
      <c r="E108" s="1210" t="s">
        <v>437</v>
      </c>
      <c r="F108" s="518" t="s">
        <v>230</v>
      </c>
      <c r="G108" s="495" t="s">
        <v>440</v>
      </c>
      <c r="H108" s="496"/>
      <c r="I108" s="497"/>
      <c r="J108" s="645"/>
      <c r="K108" s="498"/>
      <c r="L108" s="499" t="s">
        <v>119</v>
      </c>
      <c r="M108" s="517" t="s">
        <v>759</v>
      </c>
      <c r="N108" s="454" t="s">
        <v>795</v>
      </c>
      <c r="O108" s="487">
        <v>1</v>
      </c>
      <c r="P108" s="587" t="s">
        <v>850</v>
      </c>
      <c r="Q108" s="487">
        <v>1</v>
      </c>
      <c r="R108" s="768" t="s">
        <v>958</v>
      </c>
    </row>
    <row r="109" spans="1:18" s="480" customFormat="1" ht="40.5" customHeight="1" thickBot="1" x14ac:dyDescent="0.3">
      <c r="A109" s="713">
        <f t="shared" si="1"/>
        <v>105</v>
      </c>
      <c r="B109" s="1080"/>
      <c r="C109" s="1113" t="s">
        <v>420</v>
      </c>
      <c r="D109" s="1220" t="s">
        <v>441</v>
      </c>
      <c r="E109" s="1221" t="s">
        <v>442</v>
      </c>
      <c r="F109" s="481" t="s">
        <v>212</v>
      </c>
      <c r="G109" s="500" t="s">
        <v>443</v>
      </c>
      <c r="H109" s="501"/>
      <c r="I109" s="502" t="s">
        <v>633</v>
      </c>
      <c r="J109" s="1222" t="s">
        <v>586</v>
      </c>
      <c r="K109" s="503" t="s">
        <v>119</v>
      </c>
      <c r="L109" s="504" t="s">
        <v>119</v>
      </c>
      <c r="M109" s="517" t="s">
        <v>758</v>
      </c>
      <c r="N109" s="454" t="s">
        <v>828</v>
      </c>
      <c r="O109" s="487">
        <v>1</v>
      </c>
      <c r="P109" s="488" t="s">
        <v>901</v>
      </c>
      <c r="Q109" s="487">
        <v>1</v>
      </c>
      <c r="R109" s="768" t="s">
        <v>958</v>
      </c>
    </row>
    <row r="110" spans="1:18" s="480" customFormat="1" ht="42" customHeight="1" thickBot="1" x14ac:dyDescent="0.3">
      <c r="A110" s="713">
        <f t="shared" si="1"/>
        <v>106</v>
      </c>
      <c r="B110" s="1080"/>
      <c r="C110" s="1113" t="s">
        <v>420</v>
      </c>
      <c r="D110" s="1127"/>
      <c r="E110" s="1098" t="s">
        <v>442</v>
      </c>
      <c r="F110" s="505" t="s">
        <v>218</v>
      </c>
      <c r="G110" s="489" t="s">
        <v>444</v>
      </c>
      <c r="H110" s="490"/>
      <c r="I110" s="491"/>
      <c r="J110" s="1137"/>
      <c r="K110" s="492" t="s">
        <v>119</v>
      </c>
      <c r="L110" s="493" t="s">
        <v>119</v>
      </c>
      <c r="M110" s="517" t="s">
        <v>758</v>
      </c>
      <c r="N110" s="454" t="s">
        <v>796</v>
      </c>
      <c r="O110" s="487">
        <v>1</v>
      </c>
      <c r="P110" s="488" t="s">
        <v>901</v>
      </c>
      <c r="Q110" s="487">
        <v>1</v>
      </c>
      <c r="R110" s="768" t="s">
        <v>958</v>
      </c>
    </row>
    <row r="111" spans="1:18" s="480" customFormat="1" ht="37.5" customHeight="1" thickBot="1" x14ac:dyDescent="0.3">
      <c r="A111" s="713">
        <f t="shared" si="1"/>
        <v>107</v>
      </c>
      <c r="B111" s="1080"/>
      <c r="C111" s="1113" t="s">
        <v>420</v>
      </c>
      <c r="D111" s="1128"/>
      <c r="E111" s="1099" t="s">
        <v>442</v>
      </c>
      <c r="F111" s="518" t="s">
        <v>221</v>
      </c>
      <c r="G111" s="495" t="s">
        <v>445</v>
      </c>
      <c r="H111" s="496"/>
      <c r="I111" s="497"/>
      <c r="J111" s="1138"/>
      <c r="K111" s="498" t="s">
        <v>119</v>
      </c>
      <c r="L111" s="499" t="s">
        <v>119</v>
      </c>
      <c r="M111" s="517" t="s">
        <v>758</v>
      </c>
      <c r="N111" s="454" t="s">
        <v>796</v>
      </c>
      <c r="O111" s="487">
        <v>1</v>
      </c>
      <c r="P111" s="488" t="s">
        <v>901</v>
      </c>
      <c r="Q111" s="487">
        <v>1</v>
      </c>
      <c r="R111" s="768" t="s">
        <v>958</v>
      </c>
    </row>
    <row r="112" spans="1:18" s="480" customFormat="1" ht="96.75" customHeight="1" thickBot="1" x14ac:dyDescent="0.3">
      <c r="A112" s="713">
        <f t="shared" si="1"/>
        <v>108</v>
      </c>
      <c r="B112" s="1080"/>
      <c r="C112" s="1113" t="s">
        <v>420</v>
      </c>
      <c r="D112" s="733" t="s">
        <v>446</v>
      </c>
      <c r="E112" s="611" t="s">
        <v>447</v>
      </c>
      <c r="F112" s="612" t="s">
        <v>230</v>
      </c>
      <c r="G112" s="613" t="s">
        <v>448</v>
      </c>
      <c r="H112" s="710" t="s">
        <v>449</v>
      </c>
      <c r="I112" s="712" t="s">
        <v>634</v>
      </c>
      <c r="J112" s="734" t="s">
        <v>587</v>
      </c>
      <c r="K112" s="614"/>
      <c r="L112" s="615" t="s">
        <v>119</v>
      </c>
      <c r="M112" s="517" t="s">
        <v>747</v>
      </c>
      <c r="N112" s="454" t="s">
        <v>812</v>
      </c>
      <c r="O112" s="487">
        <v>0.7</v>
      </c>
      <c r="P112" s="488" t="s">
        <v>902</v>
      </c>
      <c r="Q112" s="487">
        <v>0.7</v>
      </c>
      <c r="R112" s="768" t="s">
        <v>975</v>
      </c>
    </row>
    <row r="113" spans="1:18" s="480" customFormat="1" ht="48" customHeight="1" thickBot="1" x14ac:dyDescent="0.3">
      <c r="A113" s="713">
        <f t="shared" si="1"/>
        <v>109</v>
      </c>
      <c r="B113" s="1080"/>
      <c r="C113" s="1113" t="s">
        <v>420</v>
      </c>
      <c r="D113" s="1104" t="s">
        <v>451</v>
      </c>
      <c r="E113" s="1212" t="s">
        <v>452</v>
      </c>
      <c r="F113" s="638"/>
      <c r="G113" s="482" t="s">
        <v>453</v>
      </c>
      <c r="H113" s="1214" t="s">
        <v>454</v>
      </c>
      <c r="I113" s="1217" t="s">
        <v>635</v>
      </c>
      <c r="J113" s="1101"/>
      <c r="K113" s="485"/>
      <c r="L113" s="486" t="s">
        <v>119</v>
      </c>
      <c r="M113" s="517" t="s">
        <v>744</v>
      </c>
      <c r="N113" s="454" t="s">
        <v>829</v>
      </c>
      <c r="O113" s="487">
        <v>1</v>
      </c>
      <c r="P113" s="488" t="s">
        <v>903</v>
      </c>
      <c r="Q113" s="487">
        <v>1</v>
      </c>
      <c r="R113" s="768" t="s">
        <v>958</v>
      </c>
    </row>
    <row r="114" spans="1:18" s="480" customFormat="1" ht="48" customHeight="1" thickBot="1" x14ac:dyDescent="0.3">
      <c r="A114" s="713">
        <f t="shared" si="1"/>
        <v>110</v>
      </c>
      <c r="B114" s="1080"/>
      <c r="C114" s="1113" t="s">
        <v>420</v>
      </c>
      <c r="D114" s="1104"/>
      <c r="E114" s="1098"/>
      <c r="F114" s="505" t="s">
        <v>212</v>
      </c>
      <c r="G114" s="489" t="s">
        <v>455</v>
      </c>
      <c r="H114" s="1215"/>
      <c r="I114" s="1134"/>
      <c r="J114" s="1101"/>
      <c r="K114" s="492"/>
      <c r="L114" s="493" t="s">
        <v>119</v>
      </c>
      <c r="M114" s="517" t="s">
        <v>744</v>
      </c>
      <c r="N114" s="454" t="s">
        <v>829</v>
      </c>
      <c r="O114" s="487">
        <v>1</v>
      </c>
      <c r="P114" s="488" t="s">
        <v>830</v>
      </c>
      <c r="Q114" s="487">
        <v>1</v>
      </c>
      <c r="R114" s="768" t="s">
        <v>958</v>
      </c>
    </row>
    <row r="115" spans="1:18" s="480" customFormat="1" ht="43.5" customHeight="1" thickBot="1" x14ac:dyDescent="0.3">
      <c r="A115" s="713">
        <f t="shared" si="1"/>
        <v>111</v>
      </c>
      <c r="B115" s="1080"/>
      <c r="C115" s="1113" t="s">
        <v>420</v>
      </c>
      <c r="D115" s="1104"/>
      <c r="E115" s="1098"/>
      <c r="F115" s="505" t="s">
        <v>218</v>
      </c>
      <c r="G115" s="489" t="s">
        <v>456</v>
      </c>
      <c r="H115" s="1215"/>
      <c r="I115" s="1134"/>
      <c r="J115" s="1101"/>
      <c r="K115" s="492"/>
      <c r="L115" s="493" t="s">
        <v>119</v>
      </c>
      <c r="M115" s="517" t="s">
        <v>744</v>
      </c>
      <c r="N115" s="454" t="s">
        <v>829</v>
      </c>
      <c r="O115" s="487">
        <v>1</v>
      </c>
      <c r="P115" s="488" t="s">
        <v>831</v>
      </c>
      <c r="Q115" s="487">
        <v>1</v>
      </c>
      <c r="R115" s="768" t="s">
        <v>958</v>
      </c>
    </row>
    <row r="116" spans="1:18" s="480" customFormat="1" ht="39.75" customHeight="1" thickBot="1" x14ac:dyDescent="0.3">
      <c r="A116" s="713">
        <f t="shared" si="1"/>
        <v>112</v>
      </c>
      <c r="B116" s="1080"/>
      <c r="C116" s="1113" t="s">
        <v>420</v>
      </c>
      <c r="D116" s="1104"/>
      <c r="E116" s="1098"/>
      <c r="F116" s="505" t="s">
        <v>221</v>
      </c>
      <c r="G116" s="489" t="s">
        <v>457</v>
      </c>
      <c r="H116" s="1215"/>
      <c r="I116" s="1134"/>
      <c r="J116" s="1101"/>
      <c r="K116" s="492"/>
      <c r="L116" s="493" t="s">
        <v>119</v>
      </c>
      <c r="M116" s="517" t="s">
        <v>744</v>
      </c>
      <c r="N116" s="454" t="s">
        <v>829</v>
      </c>
      <c r="O116" s="487">
        <v>1</v>
      </c>
      <c r="P116" s="488" t="s">
        <v>832</v>
      </c>
      <c r="Q116" s="487">
        <v>1</v>
      </c>
      <c r="R116" s="768" t="s">
        <v>958</v>
      </c>
    </row>
    <row r="117" spans="1:18" s="480" customFormat="1" ht="41.25" customHeight="1" thickBot="1" x14ac:dyDescent="0.3">
      <c r="A117" s="713">
        <f t="shared" si="1"/>
        <v>113</v>
      </c>
      <c r="B117" s="1080"/>
      <c r="C117" s="1200" t="s">
        <v>420</v>
      </c>
      <c r="D117" s="1095"/>
      <c r="E117" s="1213"/>
      <c r="F117" s="646" t="s">
        <v>223</v>
      </c>
      <c r="G117" s="647" t="s">
        <v>458</v>
      </c>
      <c r="H117" s="1216"/>
      <c r="I117" s="1218"/>
      <c r="J117" s="1101"/>
      <c r="K117" s="648"/>
      <c r="L117" s="649" t="s">
        <v>119</v>
      </c>
      <c r="M117" s="517" t="s">
        <v>744</v>
      </c>
      <c r="N117" s="454" t="s">
        <v>829</v>
      </c>
      <c r="O117" s="487">
        <v>1</v>
      </c>
      <c r="P117" s="488" t="s">
        <v>833</v>
      </c>
      <c r="Q117" s="487">
        <v>1</v>
      </c>
      <c r="R117" s="768" t="s">
        <v>958</v>
      </c>
    </row>
    <row r="118" spans="1:18" s="480" customFormat="1" ht="196.5" customHeight="1" thickBot="1" x14ac:dyDescent="0.3">
      <c r="A118" s="713">
        <f t="shared" si="1"/>
        <v>114</v>
      </c>
      <c r="B118" s="1139">
        <v>8</v>
      </c>
      <c r="C118" s="1162" t="s">
        <v>570</v>
      </c>
      <c r="D118" s="705" t="s">
        <v>459</v>
      </c>
      <c r="E118" s="650" t="s">
        <v>460</v>
      </c>
      <c r="F118" s="651" t="s">
        <v>230</v>
      </c>
      <c r="G118" s="717" t="s">
        <v>461</v>
      </c>
      <c r="H118" s="652" t="s">
        <v>462</v>
      </c>
      <c r="I118" s="721" t="s">
        <v>636</v>
      </c>
      <c r="J118" s="707" t="s">
        <v>701</v>
      </c>
      <c r="K118" s="722" t="s">
        <v>119</v>
      </c>
      <c r="L118" s="724" t="s">
        <v>119</v>
      </c>
      <c r="M118" s="517" t="s">
        <v>744</v>
      </c>
      <c r="N118" s="488" t="s">
        <v>797</v>
      </c>
      <c r="O118" s="487">
        <v>1</v>
      </c>
      <c r="P118" s="488" t="s">
        <v>813</v>
      </c>
      <c r="Q118" s="487">
        <v>1</v>
      </c>
      <c r="R118" s="768" t="s">
        <v>958</v>
      </c>
    </row>
    <row r="119" spans="1:18" s="480" customFormat="1" ht="249" customHeight="1" thickBot="1" x14ac:dyDescent="0.3">
      <c r="A119" s="713">
        <f t="shared" si="1"/>
        <v>115</v>
      </c>
      <c r="B119" s="1139"/>
      <c r="C119" s="1163"/>
      <c r="D119" s="535" t="s">
        <v>463</v>
      </c>
      <c r="E119" s="536" t="s">
        <v>464</v>
      </c>
      <c r="F119" s="537" t="s">
        <v>230</v>
      </c>
      <c r="G119" s="653" t="s">
        <v>694</v>
      </c>
      <c r="H119" s="539"/>
      <c r="I119" s="540" t="s">
        <v>637</v>
      </c>
      <c r="J119" s="541" t="s">
        <v>695</v>
      </c>
      <c r="K119" s="542" t="s">
        <v>119</v>
      </c>
      <c r="L119" s="543" t="s">
        <v>119</v>
      </c>
      <c r="M119" s="517" t="s">
        <v>744</v>
      </c>
      <c r="N119" s="488" t="s">
        <v>807</v>
      </c>
      <c r="O119" s="487">
        <v>1</v>
      </c>
      <c r="P119" s="488" t="s">
        <v>904</v>
      </c>
      <c r="Q119" s="487">
        <v>0.7</v>
      </c>
      <c r="R119" s="782" t="s">
        <v>1024</v>
      </c>
    </row>
    <row r="120" spans="1:18" s="480" customFormat="1" ht="129" customHeight="1" thickBot="1" x14ac:dyDescent="0.3">
      <c r="A120" s="713">
        <f t="shared" si="1"/>
        <v>116</v>
      </c>
      <c r="B120" s="1139"/>
      <c r="C120" s="1163"/>
      <c r="D120" s="535" t="s">
        <v>465</v>
      </c>
      <c r="E120" s="536" t="s">
        <v>466</v>
      </c>
      <c r="F120" s="537" t="s">
        <v>230</v>
      </c>
      <c r="G120" s="538" t="s">
        <v>467</v>
      </c>
      <c r="H120" s="539" t="s">
        <v>468</v>
      </c>
      <c r="I120" s="540" t="s">
        <v>638</v>
      </c>
      <c r="J120" s="541" t="s">
        <v>588</v>
      </c>
      <c r="K120" s="542" t="s">
        <v>119</v>
      </c>
      <c r="L120" s="543" t="s">
        <v>119</v>
      </c>
      <c r="M120" s="517" t="s">
        <v>744</v>
      </c>
      <c r="N120" s="488" t="s">
        <v>814</v>
      </c>
      <c r="O120" s="487">
        <v>0.7</v>
      </c>
      <c r="P120" s="488" t="s">
        <v>949</v>
      </c>
      <c r="Q120" s="487">
        <v>0.7</v>
      </c>
      <c r="R120" s="768" t="s">
        <v>990</v>
      </c>
    </row>
    <row r="121" spans="1:18" s="480" customFormat="1" ht="119.25" customHeight="1" thickBot="1" x14ac:dyDescent="0.3">
      <c r="A121" s="713">
        <f t="shared" si="1"/>
        <v>117</v>
      </c>
      <c r="B121" s="1139"/>
      <c r="C121" s="1163"/>
      <c r="D121" s="1201" t="s">
        <v>469</v>
      </c>
      <c r="E121" s="1174" t="s">
        <v>470</v>
      </c>
      <c r="F121" s="654" t="s">
        <v>230</v>
      </c>
      <c r="G121" s="655" t="s">
        <v>471</v>
      </c>
      <c r="H121" s="656" t="s">
        <v>472</v>
      </c>
      <c r="I121" s="1180" t="s">
        <v>639</v>
      </c>
      <c r="J121" s="1205" t="s">
        <v>683</v>
      </c>
      <c r="K121" s="723" t="s">
        <v>119</v>
      </c>
      <c r="L121" s="725" t="s">
        <v>119</v>
      </c>
      <c r="M121" s="517" t="s">
        <v>744</v>
      </c>
      <c r="N121" s="456" t="s">
        <v>834</v>
      </c>
      <c r="O121" s="487">
        <v>1</v>
      </c>
      <c r="P121" s="488" t="s">
        <v>905</v>
      </c>
      <c r="Q121" s="487">
        <v>1</v>
      </c>
      <c r="R121" s="768" t="s">
        <v>958</v>
      </c>
    </row>
    <row r="122" spans="1:18" s="480" customFormat="1" ht="49.5" customHeight="1" thickBot="1" x14ac:dyDescent="0.3">
      <c r="A122" s="713">
        <f t="shared" si="1"/>
        <v>118</v>
      </c>
      <c r="B122" s="1139"/>
      <c r="C122" s="1164"/>
      <c r="D122" s="1202"/>
      <c r="E122" s="1203"/>
      <c r="F122" s="657" t="s">
        <v>230</v>
      </c>
      <c r="G122" s="658" t="s">
        <v>473</v>
      </c>
      <c r="H122" s="659" t="s">
        <v>474</v>
      </c>
      <c r="I122" s="1204"/>
      <c r="J122" s="1206"/>
      <c r="K122" s="726" t="s">
        <v>119</v>
      </c>
      <c r="L122" s="728" t="s">
        <v>119</v>
      </c>
      <c r="M122" s="517" t="s">
        <v>760</v>
      </c>
      <c r="N122" s="488" t="s">
        <v>798</v>
      </c>
      <c r="O122" s="487">
        <v>1</v>
      </c>
      <c r="P122" s="488" t="s">
        <v>906</v>
      </c>
      <c r="Q122" s="487">
        <v>1</v>
      </c>
      <c r="R122" s="768" t="s">
        <v>958</v>
      </c>
    </row>
    <row r="123" spans="1:18" s="480" customFormat="1" ht="332.25" customHeight="1" thickBot="1" x14ac:dyDescent="0.3">
      <c r="A123" s="713">
        <f t="shared" si="1"/>
        <v>119</v>
      </c>
      <c r="B123" s="1089">
        <v>9</v>
      </c>
      <c r="C123" s="1112" t="s">
        <v>571</v>
      </c>
      <c r="D123" s="1104" t="s">
        <v>476</v>
      </c>
      <c r="E123" s="1212" t="s">
        <v>475</v>
      </c>
      <c r="F123" s="638"/>
      <c r="G123" s="482" t="s">
        <v>477</v>
      </c>
      <c r="H123" s="1214" t="s">
        <v>478</v>
      </c>
      <c r="I123" s="484" t="s">
        <v>640</v>
      </c>
      <c r="J123" s="1233" t="s">
        <v>684</v>
      </c>
      <c r="K123" s="485" t="s">
        <v>119</v>
      </c>
      <c r="L123" s="486" t="s">
        <v>119</v>
      </c>
      <c r="M123" s="517" t="s">
        <v>743</v>
      </c>
      <c r="N123" s="488" t="s">
        <v>799</v>
      </c>
      <c r="O123" s="487">
        <v>0.7</v>
      </c>
      <c r="P123" s="488" t="s">
        <v>907</v>
      </c>
      <c r="Q123" s="487">
        <v>0.7</v>
      </c>
      <c r="R123" s="1279" t="s">
        <v>1011</v>
      </c>
    </row>
    <row r="124" spans="1:18" s="480" customFormat="1" ht="69.75" customHeight="1" thickBot="1" x14ac:dyDescent="0.3">
      <c r="A124" s="713">
        <f t="shared" si="1"/>
        <v>120</v>
      </c>
      <c r="B124" s="1089"/>
      <c r="C124" s="1113"/>
      <c r="D124" s="1104"/>
      <c r="E124" s="1098"/>
      <c r="F124" s="505" t="s">
        <v>230</v>
      </c>
      <c r="G124" s="567" t="s">
        <v>479</v>
      </c>
      <c r="H124" s="1215"/>
      <c r="I124" s="491"/>
      <c r="J124" s="1137"/>
      <c r="K124" s="492" t="s">
        <v>119</v>
      </c>
      <c r="L124" s="493" t="s">
        <v>119</v>
      </c>
      <c r="M124" s="517"/>
      <c r="N124" s="488" t="s">
        <v>800</v>
      </c>
      <c r="O124" s="487">
        <v>0.7</v>
      </c>
      <c r="P124" s="488" t="s">
        <v>815</v>
      </c>
      <c r="Q124" s="487">
        <v>0.7</v>
      </c>
      <c r="R124" s="1282"/>
    </row>
    <row r="125" spans="1:18" s="480" customFormat="1" ht="116.25" customHeight="1" thickBot="1" x14ac:dyDescent="0.3">
      <c r="A125" s="713">
        <f t="shared" si="1"/>
        <v>121</v>
      </c>
      <c r="B125" s="1089"/>
      <c r="C125" s="1113"/>
      <c r="D125" s="1104"/>
      <c r="E125" s="1098"/>
      <c r="F125" s="505" t="s">
        <v>230</v>
      </c>
      <c r="G125" s="567" t="s">
        <v>480</v>
      </c>
      <c r="H125" s="1215"/>
      <c r="I125" s="491"/>
      <c r="J125" s="1137"/>
      <c r="K125" s="492" t="s">
        <v>119</v>
      </c>
      <c r="L125" s="493" t="s">
        <v>119</v>
      </c>
      <c r="M125" s="517" t="s">
        <v>743</v>
      </c>
      <c r="N125" s="454" t="s">
        <v>800</v>
      </c>
      <c r="O125" s="487">
        <v>0.7</v>
      </c>
      <c r="P125" s="488" t="s">
        <v>821</v>
      </c>
      <c r="Q125" s="487">
        <v>0.7</v>
      </c>
      <c r="R125" s="1282"/>
    </row>
    <row r="126" spans="1:18" s="480" customFormat="1" ht="72.75" customHeight="1" thickBot="1" x14ac:dyDescent="0.3">
      <c r="A126" s="713">
        <f t="shared" si="1"/>
        <v>122</v>
      </c>
      <c r="B126" s="1089"/>
      <c r="C126" s="1113"/>
      <c r="D126" s="1104"/>
      <c r="E126" s="1098"/>
      <c r="F126" s="505" t="s">
        <v>230</v>
      </c>
      <c r="G126" s="567" t="s">
        <v>481</v>
      </c>
      <c r="H126" s="1215"/>
      <c r="I126" s="491"/>
      <c r="J126" s="1137"/>
      <c r="K126" s="492" t="s">
        <v>119</v>
      </c>
      <c r="L126" s="493" t="s">
        <v>119</v>
      </c>
      <c r="M126" s="517" t="s">
        <v>743</v>
      </c>
      <c r="N126" s="456" t="s">
        <v>800</v>
      </c>
      <c r="O126" s="487">
        <v>0.7</v>
      </c>
      <c r="P126" s="488" t="s">
        <v>908</v>
      </c>
      <c r="Q126" s="487">
        <v>0.7</v>
      </c>
      <c r="R126" s="1282"/>
    </row>
    <row r="127" spans="1:18" s="480" customFormat="1" ht="160.5" customHeight="1" thickBot="1" x14ac:dyDescent="0.3">
      <c r="A127" s="713">
        <f t="shared" si="1"/>
        <v>123</v>
      </c>
      <c r="B127" s="1139"/>
      <c r="C127" s="1200"/>
      <c r="D127" s="1095"/>
      <c r="E127" s="1213"/>
      <c r="F127" s="646" t="s">
        <v>230</v>
      </c>
      <c r="G127" s="660" t="s">
        <v>482</v>
      </c>
      <c r="H127" s="1216"/>
      <c r="I127" s="661"/>
      <c r="J127" s="1234"/>
      <c r="K127" s="648" t="s">
        <v>119</v>
      </c>
      <c r="L127" s="649" t="s">
        <v>119</v>
      </c>
      <c r="M127" s="517" t="s">
        <v>743</v>
      </c>
      <c r="N127" s="456" t="s">
        <v>800</v>
      </c>
      <c r="O127" s="487">
        <v>0.7</v>
      </c>
      <c r="P127" s="488" t="s">
        <v>909</v>
      </c>
      <c r="Q127" s="487">
        <v>0.7</v>
      </c>
      <c r="R127" s="1280"/>
    </row>
    <row r="128" spans="1:18" s="480" customFormat="1" ht="81.75" customHeight="1" thickBot="1" x14ac:dyDescent="0.3">
      <c r="A128" s="713">
        <f t="shared" si="1"/>
        <v>124</v>
      </c>
      <c r="B128" s="1226">
        <v>10</v>
      </c>
      <c r="C128" s="1163" t="s">
        <v>572</v>
      </c>
      <c r="D128" s="662" t="s">
        <v>685</v>
      </c>
      <c r="E128" s="663" t="s">
        <v>706</v>
      </c>
      <c r="F128" s="664"/>
      <c r="G128" s="665"/>
      <c r="H128" s="666"/>
      <c r="I128" s="667" t="s">
        <v>687</v>
      </c>
      <c r="J128" s="668" t="s">
        <v>688</v>
      </c>
      <c r="K128" s="669"/>
      <c r="L128" s="670"/>
      <c r="M128" s="517" t="s">
        <v>754</v>
      </c>
      <c r="N128" s="456" t="s">
        <v>766</v>
      </c>
      <c r="O128" s="487">
        <v>1</v>
      </c>
      <c r="P128" s="488" t="s">
        <v>910</v>
      </c>
      <c r="Q128" s="487">
        <v>1</v>
      </c>
      <c r="R128" s="768" t="s">
        <v>958</v>
      </c>
    </row>
    <row r="129" spans="1:18" s="480" customFormat="1" ht="225.75" customHeight="1" thickBot="1" x14ac:dyDescent="0.3">
      <c r="A129" s="713">
        <f t="shared" si="1"/>
        <v>125</v>
      </c>
      <c r="B129" s="1226"/>
      <c r="C129" s="1163"/>
      <c r="D129" s="1110" t="s">
        <v>483</v>
      </c>
      <c r="E129" s="1174" t="s">
        <v>484</v>
      </c>
      <c r="F129" s="671"/>
      <c r="G129" s="655" t="s">
        <v>485</v>
      </c>
      <c r="H129" s="1189" t="s">
        <v>486</v>
      </c>
      <c r="I129" s="1151" t="s">
        <v>641</v>
      </c>
      <c r="J129" s="1231" t="s">
        <v>702</v>
      </c>
      <c r="K129" s="723" t="s">
        <v>119</v>
      </c>
      <c r="L129" s="725" t="s">
        <v>119</v>
      </c>
      <c r="M129" s="517" t="s">
        <v>761</v>
      </c>
      <c r="N129" s="456" t="s">
        <v>801</v>
      </c>
      <c r="O129" s="487">
        <v>0.7</v>
      </c>
      <c r="P129" s="488" t="s">
        <v>911</v>
      </c>
      <c r="Q129" s="487">
        <v>0.7</v>
      </c>
      <c r="R129" s="741" t="s">
        <v>991</v>
      </c>
    </row>
    <row r="130" spans="1:18" s="480" customFormat="1" ht="40.5" customHeight="1" thickBot="1" x14ac:dyDescent="0.3">
      <c r="A130" s="713">
        <f t="shared" si="1"/>
        <v>126</v>
      </c>
      <c r="B130" s="1226"/>
      <c r="C130" s="1163"/>
      <c r="D130" s="1110"/>
      <c r="E130" s="1175"/>
      <c r="F130" s="621" t="s">
        <v>230</v>
      </c>
      <c r="G130" s="590" t="s">
        <v>560</v>
      </c>
      <c r="H130" s="1189"/>
      <c r="I130" s="1151"/>
      <c r="J130" s="1231"/>
      <c r="K130" s="719" t="s">
        <v>119</v>
      </c>
      <c r="L130" s="720" t="s">
        <v>119</v>
      </c>
      <c r="M130" s="517" t="s">
        <v>761</v>
      </c>
      <c r="N130" s="456" t="s">
        <v>801</v>
      </c>
      <c r="O130" s="487">
        <v>1</v>
      </c>
      <c r="P130" s="488" t="s">
        <v>835</v>
      </c>
      <c r="Q130" s="487">
        <v>1</v>
      </c>
      <c r="R130" s="767" t="s">
        <v>961</v>
      </c>
    </row>
    <row r="131" spans="1:18" s="480" customFormat="1" ht="386.25" customHeight="1" thickBot="1" x14ac:dyDescent="0.3">
      <c r="A131" s="713">
        <f t="shared" si="1"/>
        <v>127</v>
      </c>
      <c r="B131" s="1226"/>
      <c r="C131" s="1163"/>
      <c r="D131" s="1110"/>
      <c r="E131" s="1175"/>
      <c r="F131" s="621" t="s">
        <v>230</v>
      </c>
      <c r="G131" s="590" t="s">
        <v>488</v>
      </c>
      <c r="H131" s="1189"/>
      <c r="I131" s="1151"/>
      <c r="J131" s="1231"/>
      <c r="K131" s="719" t="s">
        <v>119</v>
      </c>
      <c r="L131" s="720" t="s">
        <v>119</v>
      </c>
      <c r="M131" s="517" t="s">
        <v>761</v>
      </c>
      <c r="N131" s="456" t="s">
        <v>802</v>
      </c>
      <c r="O131" s="487">
        <v>1</v>
      </c>
      <c r="P131" s="488" t="s">
        <v>816</v>
      </c>
      <c r="Q131" s="487">
        <v>0.7</v>
      </c>
      <c r="R131" s="1415" t="s">
        <v>1026</v>
      </c>
    </row>
    <row r="132" spans="1:18" s="480" customFormat="1" ht="102" customHeight="1" thickBot="1" x14ac:dyDescent="0.3">
      <c r="A132" s="713">
        <f t="shared" si="1"/>
        <v>128</v>
      </c>
      <c r="B132" s="1226"/>
      <c r="C132" s="1163"/>
      <c r="D132" s="1110"/>
      <c r="E132" s="1175"/>
      <c r="F132" s="621" t="s">
        <v>230</v>
      </c>
      <c r="G132" s="672" t="s">
        <v>489</v>
      </c>
      <c r="H132" s="1189"/>
      <c r="I132" s="1151"/>
      <c r="J132" s="1231"/>
      <c r="K132" s="719" t="s">
        <v>119</v>
      </c>
      <c r="L132" s="720" t="s">
        <v>119</v>
      </c>
      <c r="M132" s="517" t="s">
        <v>761</v>
      </c>
      <c r="N132" s="456" t="s">
        <v>802</v>
      </c>
      <c r="O132" s="487">
        <v>1</v>
      </c>
      <c r="P132" s="488" t="s">
        <v>816</v>
      </c>
      <c r="Q132" s="487">
        <v>1</v>
      </c>
      <c r="R132" s="782" t="s">
        <v>992</v>
      </c>
    </row>
    <row r="133" spans="1:18" s="480" customFormat="1" ht="90" customHeight="1" thickBot="1" x14ac:dyDescent="0.3">
      <c r="A133" s="713">
        <f t="shared" si="1"/>
        <v>129</v>
      </c>
      <c r="B133" s="1226"/>
      <c r="C133" s="1163"/>
      <c r="D133" s="1110"/>
      <c r="E133" s="1175"/>
      <c r="F133" s="621" t="s">
        <v>230</v>
      </c>
      <c r="G133" s="672" t="s">
        <v>490</v>
      </c>
      <c r="H133" s="1189"/>
      <c r="I133" s="1151"/>
      <c r="J133" s="1231"/>
      <c r="K133" s="719" t="s">
        <v>119</v>
      </c>
      <c r="L133" s="720" t="s">
        <v>119</v>
      </c>
      <c r="M133" s="517" t="s">
        <v>761</v>
      </c>
      <c r="N133" s="456" t="s">
        <v>802</v>
      </c>
      <c r="O133" s="487">
        <v>1</v>
      </c>
      <c r="P133" s="488" t="s">
        <v>816</v>
      </c>
      <c r="Q133" s="487">
        <v>1</v>
      </c>
      <c r="R133" s="782" t="s">
        <v>993</v>
      </c>
    </row>
    <row r="134" spans="1:18" s="480" customFormat="1" ht="45" customHeight="1" thickBot="1" x14ac:dyDescent="0.3">
      <c r="A134" s="713">
        <f t="shared" si="1"/>
        <v>130</v>
      </c>
      <c r="B134" s="1226"/>
      <c r="C134" s="1163"/>
      <c r="D134" s="1110"/>
      <c r="E134" s="1175"/>
      <c r="F134" s="621" t="s">
        <v>230</v>
      </c>
      <c r="G134" s="672" t="s">
        <v>491</v>
      </c>
      <c r="H134" s="1189"/>
      <c r="I134" s="1151"/>
      <c r="J134" s="1231"/>
      <c r="K134" s="719" t="s">
        <v>119</v>
      </c>
      <c r="L134" s="720" t="s">
        <v>119</v>
      </c>
      <c r="M134" s="517" t="s">
        <v>761</v>
      </c>
      <c r="N134" s="456" t="s">
        <v>802</v>
      </c>
      <c r="O134" s="487">
        <v>1</v>
      </c>
      <c r="P134" s="488" t="s">
        <v>816</v>
      </c>
      <c r="Q134" s="487">
        <v>1</v>
      </c>
      <c r="R134" s="741" t="s">
        <v>962</v>
      </c>
    </row>
    <row r="135" spans="1:18" s="480" customFormat="1" ht="60" customHeight="1" thickBot="1" x14ac:dyDescent="0.3">
      <c r="A135" s="713">
        <f t="shared" ref="A135:A174" si="2">A134+1</f>
        <v>131</v>
      </c>
      <c r="B135" s="1226"/>
      <c r="C135" s="1163"/>
      <c r="D135" s="1110"/>
      <c r="E135" s="1175"/>
      <c r="F135" s="621" t="s">
        <v>230</v>
      </c>
      <c r="G135" s="672" t="s">
        <v>492</v>
      </c>
      <c r="H135" s="1189"/>
      <c r="I135" s="1151"/>
      <c r="J135" s="1231"/>
      <c r="K135" s="719" t="s">
        <v>119</v>
      </c>
      <c r="L135" s="720" t="s">
        <v>119</v>
      </c>
      <c r="M135" s="517" t="s">
        <v>761</v>
      </c>
      <c r="N135" s="456" t="s">
        <v>802</v>
      </c>
      <c r="O135" s="487">
        <v>1</v>
      </c>
      <c r="P135" s="488" t="s">
        <v>816</v>
      </c>
      <c r="Q135" s="487">
        <v>1</v>
      </c>
      <c r="R135" s="741" t="s">
        <v>963</v>
      </c>
    </row>
    <row r="136" spans="1:18" s="480" customFormat="1" ht="51.75" customHeight="1" thickBot="1" x14ac:dyDescent="0.3">
      <c r="A136" s="713">
        <f t="shared" si="2"/>
        <v>132</v>
      </c>
      <c r="B136" s="1226"/>
      <c r="C136" s="1163"/>
      <c r="D136" s="1110"/>
      <c r="E136" s="1175"/>
      <c r="F136" s="621" t="s">
        <v>230</v>
      </c>
      <c r="G136" s="590" t="s">
        <v>561</v>
      </c>
      <c r="H136" s="1189"/>
      <c r="I136" s="1151"/>
      <c r="J136" s="1231"/>
      <c r="K136" s="719" t="s">
        <v>119</v>
      </c>
      <c r="L136" s="720" t="s">
        <v>119</v>
      </c>
      <c r="M136" s="517" t="s">
        <v>761</v>
      </c>
      <c r="N136" s="456" t="s">
        <v>802</v>
      </c>
      <c r="O136" s="487">
        <v>1</v>
      </c>
      <c r="P136" s="488" t="s">
        <v>816</v>
      </c>
      <c r="Q136" s="487">
        <v>1</v>
      </c>
      <c r="R136" s="741" t="s">
        <v>964</v>
      </c>
    </row>
    <row r="137" spans="1:18" s="480" customFormat="1" ht="111" customHeight="1" thickBot="1" x14ac:dyDescent="0.3">
      <c r="A137" s="713">
        <f t="shared" si="2"/>
        <v>133</v>
      </c>
      <c r="B137" s="1226"/>
      <c r="C137" s="1163"/>
      <c r="D137" s="1111"/>
      <c r="E137" s="1091"/>
      <c r="F137" s="531" t="s">
        <v>230</v>
      </c>
      <c r="G137" s="673" t="s">
        <v>493</v>
      </c>
      <c r="H137" s="1190"/>
      <c r="I137" s="1152"/>
      <c r="J137" s="1232"/>
      <c r="K137" s="727" t="s">
        <v>119</v>
      </c>
      <c r="L137" s="729" t="s">
        <v>119</v>
      </c>
      <c r="M137" s="517" t="s">
        <v>761</v>
      </c>
      <c r="N137" s="456" t="s">
        <v>802</v>
      </c>
      <c r="O137" s="487">
        <v>0.7</v>
      </c>
      <c r="P137" s="488" t="s">
        <v>912</v>
      </c>
      <c r="Q137" s="487">
        <v>0.7</v>
      </c>
      <c r="R137" s="768" t="s">
        <v>994</v>
      </c>
    </row>
    <row r="138" spans="1:18" s="480" customFormat="1" ht="132" customHeight="1" thickBot="1" x14ac:dyDescent="0.3">
      <c r="A138" s="713">
        <f t="shared" si="2"/>
        <v>134</v>
      </c>
      <c r="B138" s="1226"/>
      <c r="C138" s="1163"/>
      <c r="D138" s="1228" t="s">
        <v>494</v>
      </c>
      <c r="E138" s="1090" t="s">
        <v>495</v>
      </c>
      <c r="F138" s="674"/>
      <c r="G138" s="632" t="s">
        <v>496</v>
      </c>
      <c r="H138" s="703"/>
      <c r="I138" s="1180" t="s">
        <v>689</v>
      </c>
      <c r="J138" s="1092" t="s">
        <v>703</v>
      </c>
      <c r="K138" s="715" t="s">
        <v>119</v>
      </c>
      <c r="L138" s="530" t="s">
        <v>119</v>
      </c>
      <c r="M138" s="517" t="s">
        <v>762</v>
      </c>
      <c r="N138" s="456" t="s">
        <v>803</v>
      </c>
      <c r="O138" s="487">
        <v>1</v>
      </c>
      <c r="P138" s="488" t="s">
        <v>917</v>
      </c>
      <c r="Q138" s="487">
        <v>1</v>
      </c>
      <c r="R138" s="741" t="s">
        <v>995</v>
      </c>
    </row>
    <row r="139" spans="1:18" s="480" customFormat="1" ht="33.75" customHeight="1" thickBot="1" x14ac:dyDescent="0.3">
      <c r="A139" s="713">
        <f t="shared" si="2"/>
        <v>135</v>
      </c>
      <c r="B139" s="1226"/>
      <c r="C139" s="1163"/>
      <c r="D139" s="1080"/>
      <c r="E139" s="1175"/>
      <c r="F139" s="675" t="s">
        <v>230</v>
      </c>
      <c r="G139" s="676" t="s">
        <v>560</v>
      </c>
      <c r="H139" s="696"/>
      <c r="I139" s="1151"/>
      <c r="J139" s="1153"/>
      <c r="K139" s="719" t="s">
        <v>119</v>
      </c>
      <c r="L139" s="720" t="s">
        <v>119</v>
      </c>
      <c r="M139" s="517" t="s">
        <v>762</v>
      </c>
      <c r="N139" s="456" t="s">
        <v>803</v>
      </c>
      <c r="O139" s="487">
        <v>1</v>
      </c>
      <c r="P139" s="488" t="s">
        <v>816</v>
      </c>
      <c r="Q139" s="487">
        <v>1</v>
      </c>
      <c r="R139" s="767" t="s">
        <v>961</v>
      </c>
    </row>
    <row r="140" spans="1:18" s="480" customFormat="1" ht="54.75" customHeight="1" thickBot="1" x14ac:dyDescent="0.3">
      <c r="A140" s="713">
        <f t="shared" si="2"/>
        <v>136</v>
      </c>
      <c r="B140" s="1226"/>
      <c r="C140" s="1163"/>
      <c r="D140" s="1080"/>
      <c r="E140" s="1175"/>
      <c r="F140" s="675" t="s">
        <v>230</v>
      </c>
      <c r="G140" s="676" t="s">
        <v>488</v>
      </c>
      <c r="H140" s="696"/>
      <c r="I140" s="1151"/>
      <c r="J140" s="1153"/>
      <c r="K140" s="719" t="s">
        <v>119</v>
      </c>
      <c r="L140" s="720" t="s">
        <v>119</v>
      </c>
      <c r="M140" s="517" t="s">
        <v>762</v>
      </c>
      <c r="N140" s="456" t="s">
        <v>802</v>
      </c>
      <c r="O140" s="487">
        <v>0.7</v>
      </c>
      <c r="P140" s="488" t="s">
        <v>918</v>
      </c>
      <c r="Q140" s="487">
        <v>1</v>
      </c>
      <c r="R140" s="768" t="s">
        <v>965</v>
      </c>
    </row>
    <row r="141" spans="1:18" s="480" customFormat="1" ht="36.75" customHeight="1" thickBot="1" x14ac:dyDescent="0.3">
      <c r="A141" s="713">
        <f t="shared" si="2"/>
        <v>137</v>
      </c>
      <c r="B141" s="1226"/>
      <c r="C141" s="1163"/>
      <c r="D141" s="1080"/>
      <c r="E141" s="1175"/>
      <c r="F141" s="621" t="s">
        <v>230</v>
      </c>
      <c r="G141" s="677" t="s">
        <v>489</v>
      </c>
      <c r="H141" s="696"/>
      <c r="I141" s="1151"/>
      <c r="J141" s="1153"/>
      <c r="K141" s="719" t="s">
        <v>119</v>
      </c>
      <c r="L141" s="720" t="s">
        <v>119</v>
      </c>
      <c r="M141" s="517" t="s">
        <v>762</v>
      </c>
      <c r="N141" s="456" t="s">
        <v>803</v>
      </c>
      <c r="O141" s="487">
        <v>1</v>
      </c>
      <c r="P141" s="488" t="s">
        <v>816</v>
      </c>
      <c r="Q141" s="487">
        <v>1</v>
      </c>
      <c r="R141" s="1279" t="s">
        <v>966</v>
      </c>
    </row>
    <row r="142" spans="1:18" s="480" customFormat="1" ht="37.5" customHeight="1" thickBot="1" x14ac:dyDescent="0.3">
      <c r="A142" s="713">
        <f t="shared" si="2"/>
        <v>138</v>
      </c>
      <c r="B142" s="1226"/>
      <c r="C142" s="1163"/>
      <c r="D142" s="1080"/>
      <c r="E142" s="1175"/>
      <c r="F142" s="621" t="s">
        <v>230</v>
      </c>
      <c r="G142" s="677" t="s">
        <v>497</v>
      </c>
      <c r="H142" s="696"/>
      <c r="I142" s="1151"/>
      <c r="J142" s="1153"/>
      <c r="K142" s="719" t="s">
        <v>119</v>
      </c>
      <c r="L142" s="720" t="s">
        <v>119</v>
      </c>
      <c r="M142" s="517" t="s">
        <v>762</v>
      </c>
      <c r="N142" s="456" t="s">
        <v>803</v>
      </c>
      <c r="O142" s="487">
        <v>1</v>
      </c>
      <c r="P142" s="488" t="s">
        <v>816</v>
      </c>
      <c r="Q142" s="487">
        <v>1</v>
      </c>
      <c r="R142" s="1282"/>
    </row>
    <row r="143" spans="1:18" s="480" customFormat="1" ht="25.5" customHeight="1" thickBot="1" x14ac:dyDescent="0.3">
      <c r="A143" s="713">
        <f t="shared" si="2"/>
        <v>139</v>
      </c>
      <c r="B143" s="1226"/>
      <c r="C143" s="1163"/>
      <c r="D143" s="1080"/>
      <c r="E143" s="1175"/>
      <c r="F143" s="621" t="s">
        <v>230</v>
      </c>
      <c r="G143" s="677" t="s">
        <v>491</v>
      </c>
      <c r="H143" s="696"/>
      <c r="I143" s="1151"/>
      <c r="J143" s="1153"/>
      <c r="K143" s="719" t="s">
        <v>119</v>
      </c>
      <c r="L143" s="720" t="s">
        <v>119</v>
      </c>
      <c r="M143" s="517" t="s">
        <v>762</v>
      </c>
      <c r="N143" s="456" t="s">
        <v>803</v>
      </c>
      <c r="O143" s="487">
        <v>1</v>
      </c>
      <c r="P143" s="488" t="s">
        <v>816</v>
      </c>
      <c r="Q143" s="487">
        <v>1</v>
      </c>
      <c r="R143" s="1282"/>
    </row>
    <row r="144" spans="1:18" s="480" customFormat="1" ht="25.5" customHeight="1" thickBot="1" x14ac:dyDescent="0.3">
      <c r="A144" s="713">
        <f t="shared" si="2"/>
        <v>140</v>
      </c>
      <c r="B144" s="1226"/>
      <c r="C144" s="1163"/>
      <c r="D144" s="1080"/>
      <c r="E144" s="1175"/>
      <c r="F144" s="621" t="s">
        <v>230</v>
      </c>
      <c r="G144" s="678" t="s">
        <v>492</v>
      </c>
      <c r="H144" s="696"/>
      <c r="I144" s="1151"/>
      <c r="J144" s="1153"/>
      <c r="K144" s="719" t="s">
        <v>119</v>
      </c>
      <c r="L144" s="720" t="s">
        <v>119</v>
      </c>
      <c r="M144" s="517" t="s">
        <v>762</v>
      </c>
      <c r="N144" s="456" t="s">
        <v>803</v>
      </c>
      <c r="O144" s="487">
        <v>1</v>
      </c>
      <c r="P144" s="488" t="s">
        <v>816</v>
      </c>
      <c r="Q144" s="487">
        <v>1</v>
      </c>
      <c r="R144" s="1282"/>
    </row>
    <row r="145" spans="1:18" s="480" customFormat="1" ht="25.5" customHeight="1" thickBot="1" x14ac:dyDescent="0.3">
      <c r="A145" s="713">
        <f t="shared" si="2"/>
        <v>141</v>
      </c>
      <c r="B145" s="1226"/>
      <c r="C145" s="1163"/>
      <c r="D145" s="1080"/>
      <c r="E145" s="1175"/>
      <c r="F145" s="621" t="s">
        <v>230</v>
      </c>
      <c r="G145" s="677" t="s">
        <v>498</v>
      </c>
      <c r="H145" s="696"/>
      <c r="I145" s="1151"/>
      <c r="J145" s="1153"/>
      <c r="K145" s="719" t="s">
        <v>119</v>
      </c>
      <c r="L145" s="720" t="s">
        <v>119</v>
      </c>
      <c r="M145" s="517" t="s">
        <v>762</v>
      </c>
      <c r="N145" s="456" t="s">
        <v>803</v>
      </c>
      <c r="O145" s="487">
        <v>1</v>
      </c>
      <c r="P145" s="488" t="s">
        <v>816</v>
      </c>
      <c r="Q145" s="487">
        <v>1</v>
      </c>
      <c r="R145" s="1282"/>
    </row>
    <row r="146" spans="1:18" s="480" customFormat="1" ht="25.5" customHeight="1" thickBot="1" x14ac:dyDescent="0.3">
      <c r="A146" s="713">
        <f t="shared" si="2"/>
        <v>142</v>
      </c>
      <c r="B146" s="1226"/>
      <c r="C146" s="1163"/>
      <c r="D146" s="1080"/>
      <c r="E146" s="1175"/>
      <c r="F146" s="621" t="s">
        <v>230</v>
      </c>
      <c r="G146" s="677" t="s">
        <v>499</v>
      </c>
      <c r="H146" s="696"/>
      <c r="I146" s="1151"/>
      <c r="J146" s="1153"/>
      <c r="K146" s="719" t="s">
        <v>119</v>
      </c>
      <c r="L146" s="720" t="s">
        <v>119</v>
      </c>
      <c r="M146" s="517" t="s">
        <v>762</v>
      </c>
      <c r="N146" s="456" t="s">
        <v>803</v>
      </c>
      <c r="O146" s="487">
        <v>1</v>
      </c>
      <c r="P146" s="488" t="s">
        <v>816</v>
      </c>
      <c r="Q146" s="487">
        <v>1</v>
      </c>
      <c r="R146" s="1282"/>
    </row>
    <row r="147" spans="1:18" s="480" customFormat="1" ht="25.5" customHeight="1" thickBot="1" x14ac:dyDescent="0.3">
      <c r="A147" s="713">
        <f t="shared" si="2"/>
        <v>143</v>
      </c>
      <c r="B147" s="1226"/>
      <c r="C147" s="1163"/>
      <c r="D147" s="1080"/>
      <c r="E147" s="1175"/>
      <c r="F147" s="621" t="s">
        <v>230</v>
      </c>
      <c r="G147" s="677" t="s">
        <v>500</v>
      </c>
      <c r="H147" s="696"/>
      <c r="I147" s="1151"/>
      <c r="J147" s="1153"/>
      <c r="K147" s="719" t="s">
        <v>119</v>
      </c>
      <c r="L147" s="720" t="s">
        <v>119</v>
      </c>
      <c r="M147" s="517" t="s">
        <v>762</v>
      </c>
      <c r="N147" s="456" t="s">
        <v>803</v>
      </c>
      <c r="O147" s="487">
        <v>1</v>
      </c>
      <c r="P147" s="488" t="s">
        <v>816</v>
      </c>
      <c r="Q147" s="487">
        <v>1</v>
      </c>
      <c r="R147" s="1282"/>
    </row>
    <row r="148" spans="1:18" s="480" customFormat="1" ht="25.5" customHeight="1" thickBot="1" x14ac:dyDescent="0.3">
      <c r="A148" s="713">
        <f t="shared" si="2"/>
        <v>144</v>
      </c>
      <c r="B148" s="1226"/>
      <c r="C148" s="1163"/>
      <c r="D148" s="1080"/>
      <c r="E148" s="1175"/>
      <c r="F148" s="621" t="s">
        <v>230</v>
      </c>
      <c r="G148" s="677" t="s">
        <v>501</v>
      </c>
      <c r="H148" s="696"/>
      <c r="I148" s="1151"/>
      <c r="J148" s="1153"/>
      <c r="K148" s="719" t="s">
        <v>119</v>
      </c>
      <c r="L148" s="720" t="s">
        <v>119</v>
      </c>
      <c r="M148" s="517" t="s">
        <v>762</v>
      </c>
      <c r="N148" s="456" t="s">
        <v>803</v>
      </c>
      <c r="O148" s="487">
        <v>1</v>
      </c>
      <c r="P148" s="488" t="s">
        <v>816</v>
      </c>
      <c r="Q148" s="487">
        <v>1</v>
      </c>
      <c r="R148" s="1282"/>
    </row>
    <row r="149" spans="1:18" s="480" customFormat="1" ht="25.5" customHeight="1" thickBot="1" x14ac:dyDescent="0.3">
      <c r="A149" s="713">
        <f t="shared" si="2"/>
        <v>145</v>
      </c>
      <c r="B149" s="1226"/>
      <c r="C149" s="1163"/>
      <c r="D149" s="1080"/>
      <c r="E149" s="1175"/>
      <c r="F149" s="621" t="s">
        <v>230</v>
      </c>
      <c r="G149" s="677" t="s">
        <v>502</v>
      </c>
      <c r="H149" s="696"/>
      <c r="I149" s="1151"/>
      <c r="J149" s="1153"/>
      <c r="K149" s="719" t="s">
        <v>119</v>
      </c>
      <c r="L149" s="720" t="s">
        <v>119</v>
      </c>
      <c r="M149" s="517" t="s">
        <v>762</v>
      </c>
      <c r="N149" s="456" t="s">
        <v>803</v>
      </c>
      <c r="O149" s="487">
        <v>1</v>
      </c>
      <c r="P149" s="488" t="s">
        <v>816</v>
      </c>
      <c r="Q149" s="487">
        <v>1</v>
      </c>
      <c r="R149" s="1282"/>
    </row>
    <row r="150" spans="1:18" s="480" customFormat="1" ht="25.5" customHeight="1" thickBot="1" x14ac:dyDescent="0.3">
      <c r="A150" s="713">
        <f t="shared" si="2"/>
        <v>146</v>
      </c>
      <c r="B150" s="1226"/>
      <c r="C150" s="1163"/>
      <c r="D150" s="1080"/>
      <c r="E150" s="1175"/>
      <c r="F150" s="621" t="s">
        <v>230</v>
      </c>
      <c r="G150" s="677" t="s">
        <v>503</v>
      </c>
      <c r="H150" s="696"/>
      <c r="I150" s="1151"/>
      <c r="J150" s="1153"/>
      <c r="K150" s="719" t="s">
        <v>119</v>
      </c>
      <c r="L150" s="720" t="s">
        <v>119</v>
      </c>
      <c r="M150" s="517" t="s">
        <v>762</v>
      </c>
      <c r="N150" s="456" t="s">
        <v>803</v>
      </c>
      <c r="O150" s="487">
        <v>1</v>
      </c>
      <c r="P150" s="488" t="s">
        <v>816</v>
      </c>
      <c r="Q150" s="487">
        <v>1</v>
      </c>
      <c r="R150" s="1282"/>
    </row>
    <row r="151" spans="1:18" s="480" customFormat="1" ht="25.5" customHeight="1" thickBot="1" x14ac:dyDescent="0.3">
      <c r="A151" s="713">
        <f t="shared" si="2"/>
        <v>147</v>
      </c>
      <c r="B151" s="1226"/>
      <c r="C151" s="1163"/>
      <c r="D151" s="1080"/>
      <c r="E151" s="1175"/>
      <c r="F151" s="621" t="s">
        <v>230</v>
      </c>
      <c r="G151" s="677" t="s">
        <v>504</v>
      </c>
      <c r="H151" s="696"/>
      <c r="I151" s="1151"/>
      <c r="J151" s="1153"/>
      <c r="K151" s="719" t="s">
        <v>119</v>
      </c>
      <c r="L151" s="720" t="s">
        <v>119</v>
      </c>
      <c r="M151" s="517" t="s">
        <v>762</v>
      </c>
      <c r="N151" s="456" t="s">
        <v>803</v>
      </c>
      <c r="O151" s="487">
        <v>1</v>
      </c>
      <c r="P151" s="488" t="s">
        <v>816</v>
      </c>
      <c r="Q151" s="487">
        <v>1</v>
      </c>
      <c r="R151" s="1282"/>
    </row>
    <row r="152" spans="1:18" s="480" customFormat="1" ht="25.5" customHeight="1" thickBot="1" x14ac:dyDescent="0.3">
      <c r="A152" s="713">
        <f t="shared" si="2"/>
        <v>148</v>
      </c>
      <c r="B152" s="1226"/>
      <c r="C152" s="1163"/>
      <c r="D152" s="1089"/>
      <c r="E152" s="1091"/>
      <c r="F152" s="531" t="s">
        <v>230</v>
      </c>
      <c r="G152" s="633" t="s">
        <v>505</v>
      </c>
      <c r="H152" s="533"/>
      <c r="I152" s="1152"/>
      <c r="J152" s="1093"/>
      <c r="K152" s="727" t="s">
        <v>119</v>
      </c>
      <c r="L152" s="729" t="s">
        <v>119</v>
      </c>
      <c r="M152" s="517" t="s">
        <v>762</v>
      </c>
      <c r="N152" s="456" t="s">
        <v>803</v>
      </c>
      <c r="O152" s="487">
        <v>1</v>
      </c>
      <c r="P152" s="488" t="s">
        <v>816</v>
      </c>
      <c r="Q152" s="487">
        <v>1</v>
      </c>
      <c r="R152" s="1280"/>
    </row>
    <row r="153" spans="1:18" s="480" customFormat="1" ht="123.75" customHeight="1" thickBot="1" x14ac:dyDescent="0.3">
      <c r="A153" s="713">
        <f t="shared" si="2"/>
        <v>149</v>
      </c>
      <c r="B153" s="1226"/>
      <c r="C153" s="1163"/>
      <c r="D153" s="1228" t="s">
        <v>506</v>
      </c>
      <c r="E153" s="1090" t="s">
        <v>507</v>
      </c>
      <c r="F153" s="631"/>
      <c r="G153" s="679" t="s">
        <v>508</v>
      </c>
      <c r="H153" s="528"/>
      <c r="I153" s="1180" t="s">
        <v>642</v>
      </c>
      <c r="J153" s="1229" t="s">
        <v>704</v>
      </c>
      <c r="K153" s="715" t="s">
        <v>119</v>
      </c>
      <c r="L153" s="530" t="s">
        <v>119</v>
      </c>
      <c r="M153" s="517" t="s">
        <v>748</v>
      </c>
      <c r="N153" s="456" t="s">
        <v>804</v>
      </c>
      <c r="O153" s="487">
        <v>1</v>
      </c>
      <c r="P153" s="488" t="s">
        <v>851</v>
      </c>
      <c r="Q153" s="487">
        <v>1</v>
      </c>
      <c r="R153" s="741" t="s">
        <v>996</v>
      </c>
    </row>
    <row r="154" spans="1:18" s="480" customFormat="1" ht="40.5" customHeight="1" thickBot="1" x14ac:dyDescent="0.3">
      <c r="A154" s="713">
        <f t="shared" si="2"/>
        <v>150</v>
      </c>
      <c r="B154" s="1226"/>
      <c r="C154" s="1163"/>
      <c r="D154" s="1080"/>
      <c r="E154" s="1175"/>
      <c r="F154" s="621" t="s">
        <v>230</v>
      </c>
      <c r="G154" s="680" t="s">
        <v>497</v>
      </c>
      <c r="H154" s="622"/>
      <c r="I154" s="1151"/>
      <c r="J154" s="1230"/>
      <c r="K154" s="723" t="s">
        <v>119</v>
      </c>
      <c r="L154" s="725" t="s">
        <v>119</v>
      </c>
      <c r="M154" s="517" t="s">
        <v>748</v>
      </c>
      <c r="N154" s="456" t="s">
        <v>804</v>
      </c>
      <c r="O154" s="487">
        <v>1</v>
      </c>
      <c r="P154" s="488" t="s">
        <v>816</v>
      </c>
      <c r="Q154" s="487">
        <v>1</v>
      </c>
      <c r="R154" s="1285" t="s">
        <v>967</v>
      </c>
    </row>
    <row r="155" spans="1:18" s="480" customFormat="1" ht="39.75" customHeight="1" thickBot="1" x14ac:dyDescent="0.3">
      <c r="A155" s="713">
        <f t="shared" si="2"/>
        <v>151</v>
      </c>
      <c r="B155" s="1226"/>
      <c r="C155" s="1163"/>
      <c r="D155" s="1080"/>
      <c r="E155" s="1175"/>
      <c r="F155" s="621" t="s">
        <v>230</v>
      </c>
      <c r="G155" s="677" t="s">
        <v>491</v>
      </c>
      <c r="H155" s="622"/>
      <c r="I155" s="1151"/>
      <c r="J155" s="1230"/>
      <c r="K155" s="719" t="s">
        <v>119</v>
      </c>
      <c r="L155" s="720" t="s">
        <v>119</v>
      </c>
      <c r="M155" s="517" t="s">
        <v>748</v>
      </c>
      <c r="N155" s="456" t="s">
        <v>804</v>
      </c>
      <c r="O155" s="487">
        <v>1</v>
      </c>
      <c r="P155" s="488" t="s">
        <v>816</v>
      </c>
      <c r="Q155" s="487">
        <v>1</v>
      </c>
      <c r="R155" s="1286"/>
    </row>
    <row r="156" spans="1:18" s="480" customFormat="1" ht="42.75" customHeight="1" thickBot="1" x14ac:dyDescent="0.3">
      <c r="A156" s="713">
        <f t="shared" si="2"/>
        <v>152</v>
      </c>
      <c r="B156" s="1226"/>
      <c r="C156" s="1163"/>
      <c r="D156" s="1080"/>
      <c r="E156" s="1175"/>
      <c r="F156" s="621" t="s">
        <v>230</v>
      </c>
      <c r="G156" s="681" t="s">
        <v>492</v>
      </c>
      <c r="H156" s="622"/>
      <c r="I156" s="1151"/>
      <c r="J156" s="1230"/>
      <c r="K156" s="719" t="s">
        <v>119</v>
      </c>
      <c r="L156" s="720" t="s">
        <v>119</v>
      </c>
      <c r="M156" s="517" t="s">
        <v>748</v>
      </c>
      <c r="N156" s="456" t="s">
        <v>804</v>
      </c>
      <c r="O156" s="487">
        <v>1</v>
      </c>
      <c r="P156" s="488" t="s">
        <v>816</v>
      </c>
      <c r="Q156" s="487">
        <v>1</v>
      </c>
      <c r="R156" s="1286"/>
    </row>
    <row r="157" spans="1:18" s="480" customFormat="1" ht="42.75" customHeight="1" thickBot="1" x14ac:dyDescent="0.3">
      <c r="A157" s="713">
        <f t="shared" si="2"/>
        <v>153</v>
      </c>
      <c r="B157" s="1226"/>
      <c r="C157" s="1163"/>
      <c r="D157" s="1080"/>
      <c r="E157" s="1175"/>
      <c r="F157" s="621" t="s">
        <v>230</v>
      </c>
      <c r="G157" s="590" t="s">
        <v>561</v>
      </c>
      <c r="H157" s="622"/>
      <c r="I157" s="1151"/>
      <c r="J157" s="1230"/>
      <c r="K157" s="719" t="s">
        <v>119</v>
      </c>
      <c r="L157" s="720" t="s">
        <v>119</v>
      </c>
      <c r="M157" s="517" t="s">
        <v>748</v>
      </c>
      <c r="N157" s="456" t="s">
        <v>804</v>
      </c>
      <c r="O157" s="487">
        <v>1</v>
      </c>
      <c r="P157" s="488" t="s">
        <v>816</v>
      </c>
      <c r="Q157" s="487">
        <v>1</v>
      </c>
      <c r="R157" s="1286"/>
    </row>
    <row r="158" spans="1:18" s="480" customFormat="1" ht="42.75" customHeight="1" thickBot="1" x14ac:dyDescent="0.3">
      <c r="A158" s="713">
        <f t="shared" si="2"/>
        <v>154</v>
      </c>
      <c r="B158" s="1226"/>
      <c r="C158" s="1163"/>
      <c r="D158" s="1080"/>
      <c r="E158" s="1175"/>
      <c r="F158" s="621" t="s">
        <v>230</v>
      </c>
      <c r="G158" s="590" t="s">
        <v>498</v>
      </c>
      <c r="H158" s="622"/>
      <c r="I158" s="1151"/>
      <c r="J158" s="1230"/>
      <c r="K158" s="719" t="s">
        <v>119</v>
      </c>
      <c r="L158" s="720" t="s">
        <v>119</v>
      </c>
      <c r="M158" s="517" t="s">
        <v>748</v>
      </c>
      <c r="N158" s="456" t="s">
        <v>804</v>
      </c>
      <c r="O158" s="487">
        <v>1</v>
      </c>
      <c r="P158" s="488" t="s">
        <v>816</v>
      </c>
      <c r="Q158" s="487">
        <v>1</v>
      </c>
      <c r="R158" s="1286"/>
    </row>
    <row r="159" spans="1:18" s="480" customFormat="1" ht="41.25" customHeight="1" thickBot="1" x14ac:dyDescent="0.3">
      <c r="A159" s="713">
        <f t="shared" si="2"/>
        <v>155</v>
      </c>
      <c r="B159" s="1226"/>
      <c r="C159" s="1163"/>
      <c r="D159" s="1080"/>
      <c r="E159" s="1175"/>
      <c r="F159" s="621" t="s">
        <v>230</v>
      </c>
      <c r="G159" s="590" t="s">
        <v>509</v>
      </c>
      <c r="H159" s="622"/>
      <c r="I159" s="1151"/>
      <c r="J159" s="1230"/>
      <c r="K159" s="719" t="s">
        <v>119</v>
      </c>
      <c r="L159" s="720" t="s">
        <v>119</v>
      </c>
      <c r="M159" s="517" t="s">
        <v>748</v>
      </c>
      <c r="N159" s="456" t="s">
        <v>804</v>
      </c>
      <c r="O159" s="487">
        <v>1</v>
      </c>
      <c r="P159" s="488" t="s">
        <v>816</v>
      </c>
      <c r="Q159" s="487">
        <v>1</v>
      </c>
      <c r="R159" s="1286"/>
    </row>
    <row r="160" spans="1:18" s="480" customFormat="1" ht="49.5" customHeight="1" thickBot="1" x14ac:dyDescent="0.3">
      <c r="A160" s="713">
        <f t="shared" si="2"/>
        <v>156</v>
      </c>
      <c r="B160" s="1226"/>
      <c r="C160" s="1163"/>
      <c r="D160" s="1080"/>
      <c r="E160" s="1175"/>
      <c r="F160" s="621" t="s">
        <v>230</v>
      </c>
      <c r="G160" s="590" t="s">
        <v>510</v>
      </c>
      <c r="H160" s="622"/>
      <c r="I160" s="1151"/>
      <c r="J160" s="1230"/>
      <c r="K160" s="719" t="s">
        <v>119</v>
      </c>
      <c r="L160" s="720" t="s">
        <v>119</v>
      </c>
      <c r="M160" s="517" t="s">
        <v>748</v>
      </c>
      <c r="N160" s="456" t="s">
        <v>804</v>
      </c>
      <c r="O160" s="487">
        <v>1</v>
      </c>
      <c r="P160" s="488" t="s">
        <v>816</v>
      </c>
      <c r="Q160" s="487">
        <v>1</v>
      </c>
      <c r="R160" s="1286"/>
    </row>
    <row r="161" spans="1:18" s="480" customFormat="1" ht="46.5" customHeight="1" thickBot="1" x14ac:dyDescent="0.3">
      <c r="A161" s="713">
        <f t="shared" si="2"/>
        <v>157</v>
      </c>
      <c r="B161" s="1226"/>
      <c r="C161" s="1163"/>
      <c r="D161" s="1089"/>
      <c r="E161" s="1091"/>
      <c r="F161" s="531" t="s">
        <v>230</v>
      </c>
      <c r="G161" s="591" t="s">
        <v>511</v>
      </c>
      <c r="H161" s="533"/>
      <c r="I161" s="1152"/>
      <c r="J161" s="1093"/>
      <c r="K161" s="727" t="s">
        <v>119</v>
      </c>
      <c r="L161" s="729" t="s">
        <v>119</v>
      </c>
      <c r="M161" s="517" t="s">
        <v>748</v>
      </c>
      <c r="N161" s="456" t="s">
        <v>804</v>
      </c>
      <c r="O161" s="487">
        <v>1</v>
      </c>
      <c r="P161" s="488" t="s">
        <v>816</v>
      </c>
      <c r="Q161" s="487">
        <v>1</v>
      </c>
      <c r="R161" s="1287"/>
    </row>
    <row r="162" spans="1:18" s="480" customFormat="1" ht="239.25" customHeight="1" thickBot="1" x14ac:dyDescent="0.3">
      <c r="A162" s="713">
        <f t="shared" si="2"/>
        <v>158</v>
      </c>
      <c r="B162" s="1226"/>
      <c r="C162" s="1163"/>
      <c r="D162" s="704" t="s">
        <v>512</v>
      </c>
      <c r="E162" s="545" t="s">
        <v>513</v>
      </c>
      <c r="F162" s="546" t="s">
        <v>230</v>
      </c>
      <c r="G162" s="682" t="s">
        <v>514</v>
      </c>
      <c r="H162" s="703"/>
      <c r="I162" s="699" t="s">
        <v>643</v>
      </c>
      <c r="J162" s="706" t="s">
        <v>690</v>
      </c>
      <c r="K162" s="547" t="s">
        <v>119</v>
      </c>
      <c r="L162" s="548" t="s">
        <v>119</v>
      </c>
      <c r="M162" s="517" t="s">
        <v>763</v>
      </c>
      <c r="N162" s="456" t="s">
        <v>817</v>
      </c>
      <c r="O162" s="487">
        <v>1</v>
      </c>
      <c r="P162" s="488" t="s">
        <v>919</v>
      </c>
      <c r="Q162" s="487">
        <v>1</v>
      </c>
      <c r="R162" s="782" t="s">
        <v>997</v>
      </c>
    </row>
    <row r="163" spans="1:18" s="480" customFormat="1" ht="131.25" customHeight="1" thickBot="1" x14ac:dyDescent="0.3">
      <c r="A163" s="713">
        <f t="shared" si="2"/>
        <v>159</v>
      </c>
      <c r="B163" s="1226"/>
      <c r="C163" s="1163"/>
      <c r="D163" s="683" t="s">
        <v>515</v>
      </c>
      <c r="E163" s="545" t="s">
        <v>516</v>
      </c>
      <c r="F163" s="546" t="s">
        <v>230</v>
      </c>
      <c r="G163" s="714" t="s">
        <v>517</v>
      </c>
      <c r="H163" s="703" t="s">
        <v>518</v>
      </c>
      <c r="I163" s="699" t="s">
        <v>644</v>
      </c>
      <c r="J163" s="706" t="s">
        <v>519</v>
      </c>
      <c r="K163" s="547" t="s">
        <v>119</v>
      </c>
      <c r="L163" s="548" t="s">
        <v>119</v>
      </c>
      <c r="M163" s="517" t="s">
        <v>763</v>
      </c>
      <c r="N163" s="456" t="s">
        <v>836</v>
      </c>
      <c r="O163" s="487">
        <v>0.7</v>
      </c>
      <c r="P163" s="488" t="s">
        <v>913</v>
      </c>
      <c r="Q163" s="487">
        <v>0.7</v>
      </c>
      <c r="R163" s="768" t="s">
        <v>998</v>
      </c>
    </row>
    <row r="164" spans="1:18" s="480" customFormat="1" ht="197.25" customHeight="1" thickBot="1" x14ac:dyDescent="0.3">
      <c r="A164" s="713">
        <f t="shared" si="2"/>
        <v>160</v>
      </c>
      <c r="B164" s="1226"/>
      <c r="C164" s="1163"/>
      <c r="D164" s="1185" t="s">
        <v>520</v>
      </c>
      <c r="E164" s="1277" t="s">
        <v>521</v>
      </c>
      <c r="F164" s="631" t="s">
        <v>230</v>
      </c>
      <c r="G164" s="632" t="s">
        <v>522</v>
      </c>
      <c r="H164" s="1188" t="s">
        <v>523</v>
      </c>
      <c r="I164" s="1180" t="s">
        <v>645</v>
      </c>
      <c r="J164" s="1191" t="s">
        <v>691</v>
      </c>
      <c r="K164" s="715" t="s">
        <v>119</v>
      </c>
      <c r="L164" s="530" t="s">
        <v>119</v>
      </c>
      <c r="M164" s="517" t="s">
        <v>764</v>
      </c>
      <c r="N164" s="456" t="s">
        <v>808</v>
      </c>
      <c r="O164" s="487">
        <v>0.7</v>
      </c>
      <c r="P164" s="488" t="s">
        <v>914</v>
      </c>
      <c r="Q164" s="487">
        <v>0.7</v>
      </c>
      <c r="R164" s="768" t="s">
        <v>968</v>
      </c>
    </row>
    <row r="165" spans="1:18" s="480" customFormat="1" ht="44.25" customHeight="1" thickBot="1" x14ac:dyDescent="0.3">
      <c r="A165" s="713">
        <f t="shared" si="2"/>
        <v>161</v>
      </c>
      <c r="B165" s="1226"/>
      <c r="C165" s="1163"/>
      <c r="D165" s="1187"/>
      <c r="E165" s="1278"/>
      <c r="F165" s="531" t="s">
        <v>230</v>
      </c>
      <c r="G165" s="630" t="s">
        <v>524</v>
      </c>
      <c r="H165" s="1190"/>
      <c r="I165" s="1152"/>
      <c r="J165" s="1193"/>
      <c r="K165" s="727" t="s">
        <v>119</v>
      </c>
      <c r="L165" s="729" t="s">
        <v>119</v>
      </c>
      <c r="M165" s="517" t="s">
        <v>764</v>
      </c>
      <c r="N165" s="456" t="s">
        <v>808</v>
      </c>
      <c r="O165" s="487">
        <v>1</v>
      </c>
      <c r="P165" s="488" t="s">
        <v>818</v>
      </c>
      <c r="Q165" s="487">
        <v>1</v>
      </c>
      <c r="R165" s="768" t="s">
        <v>958</v>
      </c>
    </row>
    <row r="166" spans="1:18" s="480" customFormat="1" ht="54" customHeight="1" thickBot="1" x14ac:dyDescent="0.3">
      <c r="A166" s="713">
        <f t="shared" si="2"/>
        <v>162</v>
      </c>
      <c r="B166" s="1226"/>
      <c r="C166" s="1163"/>
      <c r="D166" s="1185" t="s">
        <v>525</v>
      </c>
      <c r="E166" s="1174" t="s">
        <v>526</v>
      </c>
      <c r="F166" s="654" t="s">
        <v>230</v>
      </c>
      <c r="G166" s="655" t="s">
        <v>527</v>
      </c>
      <c r="H166" s="656"/>
      <c r="I166" s="1180" t="s">
        <v>647</v>
      </c>
      <c r="J166" s="1205" t="s">
        <v>528</v>
      </c>
      <c r="K166" s="723" t="s">
        <v>119</v>
      </c>
      <c r="L166" s="725" t="s">
        <v>145</v>
      </c>
      <c r="M166" s="517" t="s">
        <v>765</v>
      </c>
      <c r="N166" s="456" t="s">
        <v>805</v>
      </c>
      <c r="O166" s="487">
        <v>1</v>
      </c>
      <c r="P166" s="488" t="s">
        <v>915</v>
      </c>
      <c r="Q166" s="487">
        <v>1</v>
      </c>
      <c r="R166" s="1279" t="s">
        <v>960</v>
      </c>
    </row>
    <row r="167" spans="1:18" s="480" customFormat="1" ht="50.25" customHeight="1" thickBot="1" x14ac:dyDescent="0.3">
      <c r="A167" s="713">
        <f t="shared" si="2"/>
        <v>163</v>
      </c>
      <c r="B167" s="1226"/>
      <c r="C167" s="1163"/>
      <c r="D167" s="1187"/>
      <c r="E167" s="1091" t="s">
        <v>526</v>
      </c>
      <c r="F167" s="531" t="s">
        <v>230</v>
      </c>
      <c r="G167" s="630" t="s">
        <v>529</v>
      </c>
      <c r="H167" s="533" t="s">
        <v>562</v>
      </c>
      <c r="I167" s="1152"/>
      <c r="J167" s="1193"/>
      <c r="K167" s="727" t="s">
        <v>119</v>
      </c>
      <c r="L167" s="729" t="s">
        <v>145</v>
      </c>
      <c r="M167" s="517" t="s">
        <v>765</v>
      </c>
      <c r="N167" s="456" t="s">
        <v>805</v>
      </c>
      <c r="O167" s="487">
        <v>1</v>
      </c>
      <c r="P167" s="488" t="s">
        <v>916</v>
      </c>
      <c r="Q167" s="487">
        <v>1</v>
      </c>
      <c r="R167" s="1280"/>
    </row>
    <row r="168" spans="1:18" s="480" customFormat="1" ht="89.25" customHeight="1" thickBot="1" x14ac:dyDescent="0.3">
      <c r="A168" s="713">
        <f t="shared" si="2"/>
        <v>164</v>
      </c>
      <c r="B168" s="1226"/>
      <c r="C168" s="1163"/>
      <c r="D168" s="535" t="s">
        <v>530</v>
      </c>
      <c r="E168" s="536" t="s">
        <v>531</v>
      </c>
      <c r="F168" s="537" t="s">
        <v>230</v>
      </c>
      <c r="G168" s="538" t="s">
        <v>532</v>
      </c>
      <c r="H168" s="539" t="s">
        <v>533</v>
      </c>
      <c r="I168" s="540" t="s">
        <v>646</v>
      </c>
      <c r="J168" s="541" t="s">
        <v>534</v>
      </c>
      <c r="K168" s="542" t="s">
        <v>119</v>
      </c>
      <c r="L168" s="543" t="s">
        <v>119</v>
      </c>
      <c r="M168" s="517" t="s">
        <v>743</v>
      </c>
      <c r="N168" s="456" t="s">
        <v>767</v>
      </c>
      <c r="O168" s="487">
        <v>1</v>
      </c>
      <c r="P168" s="488" t="s">
        <v>837</v>
      </c>
      <c r="Q168" s="487">
        <v>1</v>
      </c>
      <c r="R168" s="768" t="s">
        <v>977</v>
      </c>
    </row>
    <row r="169" spans="1:18" s="480" customFormat="1" ht="53.25" customHeight="1" thickBot="1" x14ac:dyDescent="0.3">
      <c r="A169" s="713">
        <f t="shared" si="2"/>
        <v>165</v>
      </c>
      <c r="B169" s="1226"/>
      <c r="C169" s="1163"/>
      <c r="D169" s="1194" t="s">
        <v>535</v>
      </c>
      <c r="E169" s="1174" t="s">
        <v>536</v>
      </c>
      <c r="F169" s="654" t="s">
        <v>230</v>
      </c>
      <c r="G169" s="655" t="s">
        <v>537</v>
      </c>
      <c r="H169" s="656" t="s">
        <v>538</v>
      </c>
      <c r="I169" s="1180" t="s">
        <v>648</v>
      </c>
      <c r="J169" s="1276" t="s">
        <v>539</v>
      </c>
      <c r="K169" s="723" t="s">
        <v>119</v>
      </c>
      <c r="L169" s="725" t="s">
        <v>119</v>
      </c>
      <c r="M169" s="517" t="s">
        <v>743</v>
      </c>
      <c r="N169" s="456" t="s">
        <v>806</v>
      </c>
      <c r="O169" s="487">
        <v>1</v>
      </c>
      <c r="P169" s="488" t="s">
        <v>848</v>
      </c>
      <c r="Q169" s="487">
        <v>1</v>
      </c>
      <c r="R169" s="1281" t="s">
        <v>976</v>
      </c>
    </row>
    <row r="170" spans="1:18" s="480" customFormat="1" ht="48" customHeight="1" thickBot="1" x14ac:dyDescent="0.3">
      <c r="A170" s="713">
        <f t="shared" si="2"/>
        <v>166</v>
      </c>
      <c r="B170" s="1226"/>
      <c r="C170" s="1163"/>
      <c r="D170" s="1139"/>
      <c r="E170" s="1175"/>
      <c r="F170" s="654" t="s">
        <v>230</v>
      </c>
      <c r="G170" s="655" t="s">
        <v>540</v>
      </c>
      <c r="H170" s="1268" t="s">
        <v>541</v>
      </c>
      <c r="I170" s="1151"/>
      <c r="J170" s="1153"/>
      <c r="K170" s="723" t="s">
        <v>119</v>
      </c>
      <c r="L170" s="725" t="s">
        <v>119</v>
      </c>
      <c r="M170" s="517" t="s">
        <v>743</v>
      </c>
      <c r="N170" s="456" t="s">
        <v>806</v>
      </c>
      <c r="O170" s="487">
        <v>1</v>
      </c>
      <c r="P170" s="488" t="s">
        <v>819</v>
      </c>
      <c r="Q170" s="487">
        <v>1</v>
      </c>
      <c r="R170" s="1282"/>
    </row>
    <row r="171" spans="1:18" s="480" customFormat="1" ht="38.25" customHeight="1" thickBot="1" x14ac:dyDescent="0.3">
      <c r="A171" s="713">
        <f t="shared" si="2"/>
        <v>167</v>
      </c>
      <c r="B171" s="1226"/>
      <c r="C171" s="1163"/>
      <c r="D171" s="1139"/>
      <c r="E171" s="1175"/>
      <c r="F171" s="621" t="s">
        <v>212</v>
      </c>
      <c r="G171" s="590" t="s">
        <v>542</v>
      </c>
      <c r="H171" s="1189"/>
      <c r="I171" s="1151"/>
      <c r="J171" s="1153"/>
      <c r="K171" s="719" t="s">
        <v>119</v>
      </c>
      <c r="L171" s="720" t="s">
        <v>119</v>
      </c>
      <c r="M171" s="517" t="s">
        <v>743</v>
      </c>
      <c r="N171" s="456" t="s">
        <v>806</v>
      </c>
      <c r="O171" s="487">
        <v>1</v>
      </c>
      <c r="P171" s="488" t="s">
        <v>819</v>
      </c>
      <c r="Q171" s="487">
        <v>1</v>
      </c>
      <c r="R171" s="1282"/>
    </row>
    <row r="172" spans="1:18" s="480" customFormat="1" ht="38.25" customHeight="1" thickBot="1" x14ac:dyDescent="0.3">
      <c r="A172" s="713">
        <f t="shared" si="2"/>
        <v>168</v>
      </c>
      <c r="B172" s="1226"/>
      <c r="C172" s="1163"/>
      <c r="D172" s="1139"/>
      <c r="E172" s="1175"/>
      <c r="F172" s="621" t="s">
        <v>218</v>
      </c>
      <c r="G172" s="590" t="s">
        <v>543</v>
      </c>
      <c r="H172" s="1189"/>
      <c r="I172" s="1151"/>
      <c r="J172" s="1153"/>
      <c r="K172" s="719" t="s">
        <v>119</v>
      </c>
      <c r="L172" s="720" t="s">
        <v>119</v>
      </c>
      <c r="M172" s="517" t="s">
        <v>743</v>
      </c>
      <c r="N172" s="456" t="s">
        <v>806</v>
      </c>
      <c r="O172" s="487">
        <v>1</v>
      </c>
      <c r="P172" s="488" t="s">
        <v>819</v>
      </c>
      <c r="Q172" s="487">
        <v>1</v>
      </c>
      <c r="R172" s="1282"/>
    </row>
    <row r="173" spans="1:18" s="480" customFormat="1" ht="38.25" customHeight="1" thickBot="1" x14ac:dyDescent="0.3">
      <c r="A173" s="713">
        <f t="shared" si="2"/>
        <v>169</v>
      </c>
      <c r="B173" s="1226"/>
      <c r="C173" s="1163"/>
      <c r="D173" s="1139"/>
      <c r="E173" s="1175"/>
      <c r="F173" s="621" t="s">
        <v>221</v>
      </c>
      <c r="G173" s="590" t="s">
        <v>544</v>
      </c>
      <c r="H173" s="1189"/>
      <c r="I173" s="1151"/>
      <c r="J173" s="1153"/>
      <c r="K173" s="719" t="s">
        <v>119</v>
      </c>
      <c r="L173" s="720" t="s">
        <v>119</v>
      </c>
      <c r="M173" s="517" t="s">
        <v>743</v>
      </c>
      <c r="N173" s="456" t="s">
        <v>806</v>
      </c>
      <c r="O173" s="487">
        <v>1</v>
      </c>
      <c r="P173" s="488" t="s">
        <v>819</v>
      </c>
      <c r="Q173" s="487">
        <v>1</v>
      </c>
      <c r="R173" s="1282"/>
    </row>
    <row r="174" spans="1:18" s="480" customFormat="1" ht="38.25" customHeight="1" thickBot="1" x14ac:dyDescent="0.3">
      <c r="A174" s="713">
        <f t="shared" si="2"/>
        <v>170</v>
      </c>
      <c r="B174" s="1227"/>
      <c r="C174" s="1164"/>
      <c r="D174" s="1139"/>
      <c r="E174" s="1203"/>
      <c r="F174" s="657" t="s">
        <v>223</v>
      </c>
      <c r="G174" s="684" t="s">
        <v>545</v>
      </c>
      <c r="H174" s="1269"/>
      <c r="I174" s="1204"/>
      <c r="J174" s="1153"/>
      <c r="K174" s="726" t="s">
        <v>119</v>
      </c>
      <c r="L174" s="728" t="s">
        <v>119</v>
      </c>
      <c r="M174" s="517" t="s">
        <v>743</v>
      </c>
      <c r="N174" s="456" t="s">
        <v>806</v>
      </c>
      <c r="O174" s="487">
        <v>1</v>
      </c>
      <c r="P174" s="488" t="s">
        <v>819</v>
      </c>
      <c r="Q174" s="487">
        <v>1</v>
      </c>
      <c r="R174" s="1280"/>
    </row>
    <row r="175" spans="1:18" s="480" customFormat="1" ht="58.5" customHeight="1" x14ac:dyDescent="0.25">
      <c r="A175" s="1270"/>
      <c r="B175" s="1271"/>
      <c r="C175" s="1271"/>
      <c r="D175" s="1271"/>
      <c r="E175" s="1271"/>
      <c r="F175" s="1271"/>
      <c r="G175" s="1271"/>
      <c r="H175" s="1271"/>
      <c r="I175" s="1271"/>
      <c r="J175" s="1271"/>
      <c r="K175" s="1271"/>
      <c r="L175" s="1271"/>
      <c r="M175" s="685"/>
      <c r="N175" s="685"/>
      <c r="O175" s="686"/>
      <c r="P175" s="685"/>
    </row>
    <row r="176" spans="1:18" s="480" customFormat="1" ht="68.25" customHeight="1" x14ac:dyDescent="0.25">
      <c r="A176" s="1272"/>
      <c r="B176" s="1273"/>
      <c r="C176" s="1273"/>
      <c r="D176" s="1273"/>
      <c r="E176" s="1273"/>
      <c r="F176" s="1273"/>
      <c r="G176" s="1273"/>
      <c r="H176" s="1273"/>
      <c r="I176" s="1273"/>
      <c r="J176" s="1273"/>
      <c r="K176" s="1273"/>
      <c r="L176" s="1273"/>
      <c r="M176" s="685"/>
      <c r="N176" s="685"/>
      <c r="O176" s="686"/>
      <c r="P176" s="685"/>
    </row>
    <row r="177" spans="1:16" s="480" customFormat="1" ht="117.75" customHeight="1" x14ac:dyDescent="0.25">
      <c r="A177" s="1272"/>
      <c r="B177" s="1273"/>
      <c r="C177" s="1273"/>
      <c r="D177" s="1273"/>
      <c r="E177" s="1273"/>
      <c r="F177" s="1273"/>
      <c r="G177" s="1273"/>
      <c r="H177" s="1273"/>
      <c r="I177" s="1273"/>
      <c r="J177" s="1273"/>
      <c r="K177" s="1273"/>
      <c r="L177" s="1273"/>
      <c r="M177" s="685"/>
      <c r="N177" s="685"/>
      <c r="O177" s="686"/>
      <c r="P177" s="685"/>
    </row>
    <row r="178" spans="1:16" ht="61.5" customHeight="1" x14ac:dyDescent="0.25">
      <c r="A178" s="1272"/>
      <c r="B178" s="1273"/>
      <c r="C178" s="1273"/>
      <c r="D178" s="1273"/>
      <c r="E178" s="1273"/>
      <c r="F178" s="1273"/>
      <c r="G178" s="1273"/>
      <c r="H178" s="1273"/>
      <c r="I178" s="1273"/>
      <c r="J178" s="1273"/>
      <c r="K178" s="1273"/>
      <c r="L178" s="1273"/>
    </row>
    <row r="179" spans="1:16" ht="226.5" customHeight="1" thickBot="1" x14ac:dyDescent="0.3">
      <c r="A179" s="1274"/>
      <c r="B179" s="1275"/>
      <c r="C179" s="1275"/>
      <c r="D179" s="1275"/>
      <c r="E179" s="1275"/>
      <c r="F179" s="1275"/>
      <c r="G179" s="1275"/>
      <c r="H179" s="1275"/>
      <c r="I179" s="1275"/>
      <c r="J179" s="1275"/>
      <c r="K179" s="1275"/>
      <c r="L179" s="1275"/>
    </row>
    <row r="180" spans="1:16" s="690" customFormat="1" ht="40.5" customHeight="1" x14ac:dyDescent="0.35">
      <c r="A180" s="1250" t="s">
        <v>589</v>
      </c>
      <c r="B180" s="1251"/>
      <c r="C180" s="1252"/>
      <c r="D180" s="1259" t="s">
        <v>697</v>
      </c>
      <c r="E180" s="1260"/>
      <c r="F180" s="1260"/>
      <c r="G180" s="1260"/>
      <c r="H180" s="1260"/>
      <c r="I180" s="1260"/>
      <c r="J180" s="1260"/>
      <c r="K180" s="1260"/>
      <c r="L180" s="1261"/>
      <c r="M180" s="688"/>
      <c r="N180" s="688"/>
      <c r="O180" s="689"/>
      <c r="P180" s="688"/>
    </row>
    <row r="181" spans="1:16" s="690" customFormat="1" ht="40.5" customHeight="1" x14ac:dyDescent="0.35">
      <c r="A181" s="1253"/>
      <c r="B181" s="1254"/>
      <c r="C181" s="1255"/>
      <c r="D181" s="1262"/>
      <c r="E181" s="1263"/>
      <c r="F181" s="1263"/>
      <c r="G181" s="1263"/>
      <c r="H181" s="1263"/>
      <c r="I181" s="1263"/>
      <c r="J181" s="1263"/>
      <c r="K181" s="1263"/>
      <c r="L181" s="1264"/>
      <c r="M181" s="688"/>
      <c r="N181" s="688"/>
      <c r="O181" s="689"/>
      <c r="P181" s="688"/>
    </row>
    <row r="182" spans="1:16" s="690" customFormat="1" ht="61.5" customHeight="1" thickBot="1" x14ac:dyDescent="0.4">
      <c r="A182" s="1256"/>
      <c r="B182" s="1257"/>
      <c r="C182" s="1258"/>
      <c r="D182" s="1265" t="s">
        <v>590</v>
      </c>
      <c r="E182" s="1266"/>
      <c r="F182" s="1266"/>
      <c r="G182" s="1266"/>
      <c r="H182" s="1266"/>
      <c r="I182" s="1266"/>
      <c r="J182" s="1266"/>
      <c r="K182" s="1266"/>
      <c r="L182" s="1267"/>
      <c r="M182" s="688"/>
      <c r="N182" s="688"/>
      <c r="O182" s="689"/>
      <c r="P182" s="688"/>
    </row>
    <row r="1048576" spans="16:16" ht="61.5" customHeight="1" x14ac:dyDescent="0.3">
      <c r="P1048576" s="488"/>
    </row>
  </sheetData>
  <sheetProtection formatCells="0" formatColumns="0" formatRows="0"/>
  <autoFilter ref="A4:R174">
    <filterColumn colId="1" showButton="0"/>
    <filterColumn colId="3" showButton="0"/>
    <filterColumn colId="5" showButton="0"/>
  </autoFilter>
  <dataConsolidate/>
  <mergeCells count="154">
    <mergeCell ref="R166:R167"/>
    <mergeCell ref="R169:R174"/>
    <mergeCell ref="R37:R47"/>
    <mergeCell ref="R82:R85"/>
    <mergeCell ref="R87:R93"/>
    <mergeCell ref="R96:R99"/>
    <mergeCell ref="R123:R127"/>
    <mergeCell ref="R141:R152"/>
    <mergeCell ref="R154:R161"/>
    <mergeCell ref="Q2:R2"/>
    <mergeCell ref="Q3:Q4"/>
    <mergeCell ref="R3:R4"/>
    <mergeCell ref="N3:N4"/>
    <mergeCell ref="N2:P2"/>
    <mergeCell ref="M3:M4"/>
    <mergeCell ref="O3:O4"/>
    <mergeCell ref="P3:P4"/>
    <mergeCell ref="A180:C182"/>
    <mergeCell ref="D180:L181"/>
    <mergeCell ref="D182:L182"/>
    <mergeCell ref="H170:H174"/>
    <mergeCell ref="A175:L179"/>
    <mergeCell ref="D169:D174"/>
    <mergeCell ref="E169:E174"/>
    <mergeCell ref="I169:I174"/>
    <mergeCell ref="J169:J174"/>
    <mergeCell ref="D166:D167"/>
    <mergeCell ref="E166:E167"/>
    <mergeCell ref="I166:I167"/>
    <mergeCell ref="J166:J167"/>
    <mergeCell ref="D164:D165"/>
    <mergeCell ref="E164:E165"/>
    <mergeCell ref="H164:H165"/>
    <mergeCell ref="I164:I165"/>
    <mergeCell ref="J164:J165"/>
    <mergeCell ref="A2:M2"/>
    <mergeCell ref="B128:B174"/>
    <mergeCell ref="C128:C174"/>
    <mergeCell ref="D153:D161"/>
    <mergeCell ref="E153:E161"/>
    <mergeCell ref="I153:I161"/>
    <mergeCell ref="J153:J161"/>
    <mergeCell ref="D138:D152"/>
    <mergeCell ref="E138:E152"/>
    <mergeCell ref="I138:I152"/>
    <mergeCell ref="J138:J152"/>
    <mergeCell ref="H129:H137"/>
    <mergeCell ref="I129:I137"/>
    <mergeCell ref="J129:J137"/>
    <mergeCell ref="D129:D137"/>
    <mergeCell ref="E129:E137"/>
    <mergeCell ref="B123:B127"/>
    <mergeCell ref="C123:C127"/>
    <mergeCell ref="D123:D127"/>
    <mergeCell ref="E123:E127"/>
    <mergeCell ref="H123:H127"/>
    <mergeCell ref="J123:J127"/>
    <mergeCell ref="D121:D122"/>
    <mergeCell ref="E121:E122"/>
    <mergeCell ref="I121:I122"/>
    <mergeCell ref="J121:J122"/>
    <mergeCell ref="B118:B122"/>
    <mergeCell ref="C118:C122"/>
    <mergeCell ref="B101:B117"/>
    <mergeCell ref="C101:C117"/>
    <mergeCell ref="D101:D105"/>
    <mergeCell ref="E101:E105"/>
    <mergeCell ref="J101:J105"/>
    <mergeCell ref="D113:D117"/>
    <mergeCell ref="E113:E117"/>
    <mergeCell ref="H113:H117"/>
    <mergeCell ref="I113:I117"/>
    <mergeCell ref="J113:J117"/>
    <mergeCell ref="D107:D108"/>
    <mergeCell ref="E107:E108"/>
    <mergeCell ref="D109:D111"/>
    <mergeCell ref="E109:E111"/>
    <mergeCell ref="J109:J111"/>
    <mergeCell ref="B79:B100"/>
    <mergeCell ref="C79:C100"/>
    <mergeCell ref="D79:D86"/>
    <mergeCell ref="E79:E86"/>
    <mergeCell ref="J79:J84"/>
    <mergeCell ref="B74:B78"/>
    <mergeCell ref="C74:C78"/>
    <mergeCell ref="J74:J78"/>
    <mergeCell ref="D75:D77"/>
    <mergeCell ref="H67:H71"/>
    <mergeCell ref="I67:I72"/>
    <mergeCell ref="J67:J72"/>
    <mergeCell ref="K67:K70"/>
    <mergeCell ref="L67:L70"/>
    <mergeCell ref="D96:D99"/>
    <mergeCell ref="E96:E99"/>
    <mergeCell ref="J96:J99"/>
    <mergeCell ref="D87:D93"/>
    <mergeCell ref="E87:E93"/>
    <mergeCell ref="H87:H93"/>
    <mergeCell ref="J87:J93"/>
    <mergeCell ref="E75:E77"/>
    <mergeCell ref="B51:B73"/>
    <mergeCell ref="C51:C73"/>
    <mergeCell ref="D51:D66"/>
    <mergeCell ref="E51:E66"/>
    <mergeCell ref="F51:F52"/>
    <mergeCell ref="G51:G52"/>
    <mergeCell ref="D67:D72"/>
    <mergeCell ref="E67:E72"/>
    <mergeCell ref="F67:F70"/>
    <mergeCell ref="F53:F57"/>
    <mergeCell ref="K53:K57"/>
    <mergeCell ref="L53:L57"/>
    <mergeCell ref="F63:F66"/>
    <mergeCell ref="H51:H66"/>
    <mergeCell ref="I51:I66"/>
    <mergeCell ref="J51:J66"/>
    <mergeCell ref="K51:K52"/>
    <mergeCell ref="L51:L52"/>
    <mergeCell ref="K63:K66"/>
    <mergeCell ref="L63:L66"/>
    <mergeCell ref="J36:J47"/>
    <mergeCell ref="D33:D35"/>
    <mergeCell ref="E33:E35"/>
    <mergeCell ref="H33:H35"/>
    <mergeCell ref="I33:I35"/>
    <mergeCell ref="J33:J35"/>
    <mergeCell ref="B30:B50"/>
    <mergeCell ref="C30:C50"/>
    <mergeCell ref="D36:D47"/>
    <mergeCell ref="E36:E47"/>
    <mergeCell ref="P67:P72"/>
    <mergeCell ref="G1:L1"/>
    <mergeCell ref="B3:G3"/>
    <mergeCell ref="J3:L3"/>
    <mergeCell ref="B20:B29"/>
    <mergeCell ref="C20:C29"/>
    <mergeCell ref="D20:D21"/>
    <mergeCell ref="E20:E21"/>
    <mergeCell ref="J20:J21"/>
    <mergeCell ref="D15:D18"/>
    <mergeCell ref="E15:E18"/>
    <mergeCell ref="J15:J18"/>
    <mergeCell ref="D11:D14"/>
    <mergeCell ref="E11:E14"/>
    <mergeCell ref="J11:J14"/>
    <mergeCell ref="B6:B19"/>
    <mergeCell ref="C6:C19"/>
    <mergeCell ref="D6:D10"/>
    <mergeCell ref="E6:E10"/>
    <mergeCell ref="J6:J10"/>
    <mergeCell ref="B4:C4"/>
    <mergeCell ref="D4:E4"/>
    <mergeCell ref="F4:G4"/>
    <mergeCell ref="B5:G5"/>
  </mergeCells>
  <conditionalFormatting sqref="O42:O50 O67:O78 O5:O39">
    <cfRule type="cellIs" dxfId="88" priority="307" operator="equal">
      <formula>0.7</formula>
    </cfRule>
    <cfRule type="cellIs" dxfId="87" priority="308" operator="equal">
      <formula>1</formula>
    </cfRule>
  </conditionalFormatting>
  <conditionalFormatting sqref="O42:O78 O5:O39">
    <cfRule type="cellIs" dxfId="86" priority="294" operator="equal">
      <formula>0%</formula>
    </cfRule>
  </conditionalFormatting>
  <conditionalFormatting sqref="O40">
    <cfRule type="cellIs" dxfId="85" priority="259" operator="equal">
      <formula>0.7</formula>
    </cfRule>
    <cfRule type="cellIs" dxfId="84" priority="260" operator="equal">
      <formula>1</formula>
    </cfRule>
  </conditionalFormatting>
  <conditionalFormatting sqref="O40">
    <cfRule type="cellIs" dxfId="83" priority="258" operator="equal">
      <formula>0%</formula>
    </cfRule>
  </conditionalFormatting>
  <conditionalFormatting sqref="O41">
    <cfRule type="cellIs" dxfId="82" priority="256" operator="equal">
      <formula>0.7</formula>
    </cfRule>
    <cfRule type="cellIs" dxfId="81" priority="257" operator="equal">
      <formula>1</formula>
    </cfRule>
  </conditionalFormatting>
  <conditionalFormatting sqref="O41">
    <cfRule type="cellIs" dxfId="80" priority="255" operator="equal">
      <formula>0%</formula>
    </cfRule>
  </conditionalFormatting>
  <conditionalFormatting sqref="O118:O122 O94:O101 O106:O112 O162:O170 O79:O87 O124:O154">
    <cfRule type="cellIs" dxfId="79" priority="253" operator="equal">
      <formula>0.7</formula>
    </cfRule>
    <cfRule type="cellIs" dxfId="78" priority="254" operator="equal">
      <formula>1</formula>
    </cfRule>
  </conditionalFormatting>
  <conditionalFormatting sqref="O118:O122 O94:O101 O106:O112 O162:O170 O79:O87 O124:O154">
    <cfRule type="cellIs" dxfId="77" priority="252" operator="equal">
      <formula>0%</formula>
    </cfRule>
  </conditionalFormatting>
  <conditionalFormatting sqref="O88:O93">
    <cfRule type="cellIs" dxfId="76" priority="250" operator="equal">
      <formula>0.7</formula>
    </cfRule>
    <cfRule type="cellIs" dxfId="75" priority="251" operator="equal">
      <formula>1</formula>
    </cfRule>
  </conditionalFormatting>
  <conditionalFormatting sqref="O88:O93">
    <cfRule type="cellIs" dxfId="74" priority="249" operator="equal">
      <formula>0%</formula>
    </cfRule>
  </conditionalFormatting>
  <conditionalFormatting sqref="O102">
    <cfRule type="cellIs" dxfId="73" priority="247" operator="equal">
      <formula>0.7</formula>
    </cfRule>
    <cfRule type="cellIs" dxfId="72" priority="248" operator="equal">
      <formula>1</formula>
    </cfRule>
  </conditionalFormatting>
  <conditionalFormatting sqref="O102">
    <cfRule type="cellIs" dxfId="71" priority="246" operator="equal">
      <formula>0%</formula>
    </cfRule>
  </conditionalFormatting>
  <conditionalFormatting sqref="O104">
    <cfRule type="cellIs" dxfId="70" priority="244" operator="equal">
      <formula>0.7</formula>
    </cfRule>
    <cfRule type="cellIs" dxfId="69" priority="245" operator="equal">
      <formula>1</formula>
    </cfRule>
  </conditionalFormatting>
  <conditionalFormatting sqref="O104">
    <cfRule type="cellIs" dxfId="68" priority="243" operator="equal">
      <formula>0%</formula>
    </cfRule>
  </conditionalFormatting>
  <conditionalFormatting sqref="O113">
    <cfRule type="cellIs" dxfId="67" priority="238" operator="equal">
      <formula>0.7</formula>
    </cfRule>
    <cfRule type="cellIs" dxfId="66" priority="239" operator="equal">
      <formula>1</formula>
    </cfRule>
  </conditionalFormatting>
  <conditionalFormatting sqref="O113">
    <cfRule type="cellIs" dxfId="65" priority="237" operator="equal">
      <formula>0%</formula>
    </cfRule>
  </conditionalFormatting>
  <conditionalFormatting sqref="O114:O117">
    <cfRule type="cellIs" dxfId="64" priority="235" operator="equal">
      <formula>0.7</formula>
    </cfRule>
    <cfRule type="cellIs" dxfId="63" priority="236" operator="equal">
      <formula>1</formula>
    </cfRule>
  </conditionalFormatting>
  <conditionalFormatting sqref="O114:O117">
    <cfRule type="cellIs" dxfId="62" priority="234" operator="equal">
      <formula>0%</formula>
    </cfRule>
  </conditionalFormatting>
  <conditionalFormatting sqref="O155:O161">
    <cfRule type="cellIs" dxfId="61" priority="232" operator="equal">
      <formula>0.7</formula>
    </cfRule>
    <cfRule type="cellIs" dxfId="60" priority="233" operator="equal">
      <formula>1</formula>
    </cfRule>
  </conditionalFormatting>
  <conditionalFormatting sqref="O155:O161">
    <cfRule type="cellIs" dxfId="59" priority="231" operator="equal">
      <formula>0%</formula>
    </cfRule>
  </conditionalFormatting>
  <conditionalFormatting sqref="O171:O174">
    <cfRule type="cellIs" dxfId="58" priority="229" operator="equal">
      <formula>0.7</formula>
    </cfRule>
    <cfRule type="cellIs" dxfId="57" priority="230" operator="equal">
      <formula>1</formula>
    </cfRule>
  </conditionalFormatting>
  <conditionalFormatting sqref="O171:O174">
    <cfRule type="cellIs" dxfId="56" priority="228" operator="equal">
      <formula>0%</formula>
    </cfRule>
  </conditionalFormatting>
  <conditionalFormatting sqref="O123">
    <cfRule type="cellIs" dxfId="55" priority="226" operator="equal">
      <formula>0.7</formula>
    </cfRule>
    <cfRule type="cellIs" dxfId="54" priority="227" operator="equal">
      <formula>1</formula>
    </cfRule>
  </conditionalFormatting>
  <conditionalFormatting sqref="O123">
    <cfRule type="cellIs" dxfId="53" priority="225" operator="equal">
      <formula>0%</formula>
    </cfRule>
  </conditionalFormatting>
  <conditionalFormatting sqref="Q5:Q39 Q42:Q50 Q67:Q78">
    <cfRule type="cellIs" dxfId="52" priority="45" operator="equal">
      <formula>0.7</formula>
    </cfRule>
    <cfRule type="cellIs" dxfId="51" priority="46" operator="equal">
      <formula>1</formula>
    </cfRule>
  </conditionalFormatting>
  <conditionalFormatting sqref="Q5:Q39 Q42:Q50 Q67:Q78">
    <cfRule type="cellIs" dxfId="50" priority="44" operator="equal">
      <formula>0%</formula>
    </cfRule>
  </conditionalFormatting>
  <conditionalFormatting sqref="Q40">
    <cfRule type="cellIs" dxfId="49" priority="42" operator="equal">
      <formula>0.7</formula>
    </cfRule>
    <cfRule type="cellIs" dxfId="48" priority="43" operator="equal">
      <formula>1</formula>
    </cfRule>
  </conditionalFormatting>
  <conditionalFormatting sqref="Q40">
    <cfRule type="cellIs" dxfId="47" priority="41" operator="equal">
      <formula>0%</formula>
    </cfRule>
  </conditionalFormatting>
  <conditionalFormatting sqref="Q41">
    <cfRule type="cellIs" dxfId="46" priority="39" operator="equal">
      <formula>0.7</formula>
    </cfRule>
    <cfRule type="cellIs" dxfId="45" priority="40" operator="equal">
      <formula>1</formula>
    </cfRule>
  </conditionalFormatting>
  <conditionalFormatting sqref="Q41">
    <cfRule type="cellIs" dxfId="44" priority="38" operator="equal">
      <formula>0%</formula>
    </cfRule>
  </conditionalFormatting>
  <conditionalFormatting sqref="Q118:Q122 Q94:Q101 Q103 Q106:Q112 Q124:Q154 Q162:Q170 Q79:Q87">
    <cfRule type="cellIs" dxfId="43" priority="36" operator="equal">
      <formula>0.7</formula>
    </cfRule>
    <cfRule type="cellIs" dxfId="42" priority="37" operator="equal">
      <formula>1</formula>
    </cfRule>
  </conditionalFormatting>
  <conditionalFormatting sqref="Q118:Q122 Q94:Q101 Q103 Q106:Q112 Q124:Q154 Q162:Q170 Q79:Q87">
    <cfRule type="cellIs" dxfId="41" priority="35" operator="equal">
      <formula>0%</formula>
    </cfRule>
  </conditionalFormatting>
  <conditionalFormatting sqref="Q88:Q93">
    <cfRule type="cellIs" dxfId="40" priority="33" operator="equal">
      <formula>0.7</formula>
    </cfRule>
    <cfRule type="cellIs" dxfId="39" priority="34" operator="equal">
      <formula>1</formula>
    </cfRule>
  </conditionalFormatting>
  <conditionalFormatting sqref="Q88:Q93">
    <cfRule type="cellIs" dxfId="38" priority="32" operator="equal">
      <formula>0%</formula>
    </cfRule>
  </conditionalFormatting>
  <conditionalFormatting sqref="Q102">
    <cfRule type="cellIs" dxfId="37" priority="30" operator="equal">
      <formula>0.7</formula>
    </cfRule>
    <cfRule type="cellIs" dxfId="36" priority="31" operator="equal">
      <formula>1</formula>
    </cfRule>
  </conditionalFormatting>
  <conditionalFormatting sqref="Q102">
    <cfRule type="cellIs" dxfId="35" priority="29" operator="equal">
      <formula>0%</formula>
    </cfRule>
  </conditionalFormatting>
  <conditionalFormatting sqref="Q104">
    <cfRule type="cellIs" dxfId="34" priority="27" operator="equal">
      <formula>0.7</formula>
    </cfRule>
    <cfRule type="cellIs" dxfId="33" priority="28" operator="equal">
      <formula>1</formula>
    </cfRule>
  </conditionalFormatting>
  <conditionalFormatting sqref="Q104">
    <cfRule type="cellIs" dxfId="32" priority="26" operator="equal">
      <formula>0%</formula>
    </cfRule>
  </conditionalFormatting>
  <conditionalFormatting sqref="Q105">
    <cfRule type="cellIs" dxfId="31" priority="24" operator="equal">
      <formula>0.7</formula>
    </cfRule>
    <cfRule type="cellIs" dxfId="30" priority="25" operator="equal">
      <formula>1</formula>
    </cfRule>
  </conditionalFormatting>
  <conditionalFormatting sqref="Q105">
    <cfRule type="cellIs" dxfId="29" priority="23" operator="equal">
      <formula>0%</formula>
    </cfRule>
  </conditionalFormatting>
  <conditionalFormatting sqref="Q113">
    <cfRule type="cellIs" dxfId="28" priority="21" operator="equal">
      <formula>0.7</formula>
    </cfRule>
    <cfRule type="cellIs" dxfId="27" priority="22" operator="equal">
      <formula>1</formula>
    </cfRule>
  </conditionalFormatting>
  <conditionalFormatting sqref="Q113">
    <cfRule type="cellIs" dxfId="26" priority="20" operator="equal">
      <formula>0%</formula>
    </cfRule>
  </conditionalFormatting>
  <conditionalFormatting sqref="Q114:Q117">
    <cfRule type="cellIs" dxfId="25" priority="18" operator="equal">
      <formula>0.7</formula>
    </cfRule>
    <cfRule type="cellIs" dxfId="24" priority="19" operator="equal">
      <formula>1</formula>
    </cfRule>
  </conditionalFormatting>
  <conditionalFormatting sqref="Q114:Q117">
    <cfRule type="cellIs" dxfId="23" priority="17" operator="equal">
      <formula>0%</formula>
    </cfRule>
  </conditionalFormatting>
  <conditionalFormatting sqref="Q155:Q161">
    <cfRule type="cellIs" dxfId="22" priority="15" operator="equal">
      <formula>0.7</formula>
    </cfRule>
    <cfRule type="cellIs" dxfId="21" priority="16" operator="equal">
      <formula>1</formula>
    </cfRule>
  </conditionalFormatting>
  <conditionalFormatting sqref="Q155:Q161">
    <cfRule type="cellIs" dxfId="20" priority="14" operator="equal">
      <formula>0%</formula>
    </cfRule>
  </conditionalFormatting>
  <conditionalFormatting sqref="Q171:Q174">
    <cfRule type="cellIs" dxfId="19" priority="12" operator="equal">
      <formula>0.7</formula>
    </cfRule>
    <cfRule type="cellIs" dxfId="18" priority="13" operator="equal">
      <formula>1</formula>
    </cfRule>
  </conditionalFormatting>
  <conditionalFormatting sqref="Q171:Q174">
    <cfRule type="cellIs" dxfId="17" priority="11" operator="equal">
      <formula>0%</formula>
    </cfRule>
  </conditionalFormatting>
  <conditionalFormatting sqref="Q123">
    <cfRule type="cellIs" dxfId="16" priority="9" operator="equal">
      <formula>0.7</formula>
    </cfRule>
    <cfRule type="cellIs" dxfId="15" priority="10" operator="equal">
      <formula>1</formula>
    </cfRule>
  </conditionalFormatting>
  <conditionalFormatting sqref="Q123">
    <cfRule type="cellIs" dxfId="14" priority="8" operator="equal">
      <formula>0%</formula>
    </cfRule>
  </conditionalFormatting>
  <conditionalFormatting sqref="O103">
    <cfRule type="cellIs" dxfId="13" priority="6" operator="equal">
      <formula>0.7</formula>
    </cfRule>
    <cfRule type="cellIs" dxfId="12" priority="7" operator="equal">
      <formula>1</formula>
    </cfRule>
  </conditionalFormatting>
  <conditionalFormatting sqref="O103">
    <cfRule type="cellIs" dxfId="11" priority="5" operator="equal">
      <formula>0%</formula>
    </cfRule>
  </conditionalFormatting>
  <conditionalFormatting sqref="O105">
    <cfRule type="cellIs" dxfId="10" priority="3" operator="equal">
      <formula>0.7</formula>
    </cfRule>
    <cfRule type="cellIs" dxfId="9" priority="4" operator="equal">
      <formula>1</formula>
    </cfRule>
  </conditionalFormatting>
  <conditionalFormatting sqref="O105">
    <cfRule type="cellIs" dxfId="8" priority="2" operator="equal">
      <formula>0%</formula>
    </cfRule>
  </conditionalFormatting>
  <conditionalFormatting sqref="Q51:Q66">
    <cfRule type="cellIs" dxfId="7" priority="1" operator="equal">
      <formula>0%</formula>
    </cfRule>
  </conditionalFormatting>
  <hyperlinks>
    <hyperlink ref="N8" r:id="rId1"/>
    <hyperlink ref="N9" r:id="rId2"/>
    <hyperlink ref="N10" r:id="rId3" display="https://www.fuga.gov.co/transparencia/formulario-de-contacto"/>
    <hyperlink ref="N13" r:id="rId4"/>
    <hyperlink ref="N14" r:id="rId5"/>
    <hyperlink ref="N15" r:id="rId6"/>
    <hyperlink ref="N16" r:id="rId7"/>
    <hyperlink ref="N17" r:id="rId8"/>
    <hyperlink ref="N18" r:id="rId9"/>
    <hyperlink ref="N19" r:id="rId10"/>
    <hyperlink ref="N20" r:id="rId11"/>
    <hyperlink ref="N21" r:id="rId12"/>
    <hyperlink ref="N22" r:id="rId13" display="https://www.fuga.gov.co/transparencia/publicaciones-fuga"/>
    <hyperlink ref="N23" r:id="rId14"/>
    <hyperlink ref="N24" r:id="rId15"/>
    <hyperlink ref="N26" r:id="rId16"/>
    <hyperlink ref="N27" r:id="rId17"/>
    <hyperlink ref="N30" r:id="rId18"/>
    <hyperlink ref="N32" r:id="rId19"/>
    <hyperlink ref="N33" r:id="rId20"/>
    <hyperlink ref="N34" r:id="rId21"/>
    <hyperlink ref="N35" r:id="rId22"/>
    <hyperlink ref="N36" r:id="rId23"/>
    <hyperlink ref="N37" r:id="rId24"/>
    <hyperlink ref="N38" r:id="rId25"/>
    <hyperlink ref="N42" r:id="rId26"/>
    <hyperlink ref="N44" r:id="rId27"/>
    <hyperlink ref="N43" r:id="rId28"/>
    <hyperlink ref="N45" r:id="rId29"/>
    <hyperlink ref="N48" r:id="rId30"/>
    <hyperlink ref="N49" r:id="rId31"/>
    <hyperlink ref="N50" r:id="rId32"/>
    <hyperlink ref="N74" r:id="rId33"/>
    <hyperlink ref="N75" r:id="rId34"/>
    <hyperlink ref="N76" r:id="rId35"/>
    <hyperlink ref="N77" r:id="rId36"/>
    <hyperlink ref="N78" r:id="rId37"/>
    <hyperlink ref="N25" r:id="rId38"/>
    <hyperlink ref="N7" r:id="rId39"/>
    <hyperlink ref="N6" r:id="rId40"/>
    <hyperlink ref="N5" r:id="rId41"/>
    <hyperlink ref="N11" r:id="rId42"/>
    <hyperlink ref="N28" r:id="rId43"/>
    <hyperlink ref="N12" r:id="rId44"/>
    <hyperlink ref="N46" r:id="rId45"/>
    <hyperlink ref="N79" r:id="rId46"/>
    <hyperlink ref="N80" r:id="rId47"/>
    <hyperlink ref="N81" r:id="rId48"/>
    <hyperlink ref="N82" r:id="rId49" display="https://www.fuga.gov.co/transparencia/plan-anticorrupcion"/>
    <hyperlink ref="N83:N84" r:id="rId50" display="https://www.fuga.gov.co/transparencia/plan-anticorrupcion"/>
    <hyperlink ref="N85" r:id="rId51"/>
    <hyperlink ref="N87" r:id="rId52" display="https://www.fuga.gov.co/transparencia/plan-accion-institucional-plan-desarrollo"/>
    <hyperlink ref="N88" r:id="rId53" display="https://www.fuga.gov.co/transparencia/plan-accion-institucional-plan-desarrollo"/>
    <hyperlink ref="N89" r:id="rId54" display="https://www.fuga.gov.co/transparencia/plan-accion-institucional-plan-desarrollo"/>
    <hyperlink ref="N90" r:id="rId55" display="https://www.fuga.gov.co/transparencia/plan-accion-institucional-plan-desarrollo"/>
    <hyperlink ref="N91" r:id="rId56" display="https://www.fuga.gov.co/transparencia/plan-accion-institucional-plan-desarrollo"/>
    <hyperlink ref="N92" r:id="rId57" display="https://www.fuga.gov.co/transparencia/plan-accion-institucional-plan-desarrollo"/>
    <hyperlink ref="N93" r:id="rId58" display="https://www.fuga.gov.co/transparencia/plan-accion-institucional-plan-desarrollo"/>
    <hyperlink ref="N97:N99" r:id="rId59" display="https://www.fuga.gov.co/transparencia/participacion-en-la-formulacion-de-politicas"/>
    <hyperlink ref="N100" r:id="rId60"/>
    <hyperlink ref="N86" r:id="rId61"/>
    <hyperlink ref="N108" r:id="rId62"/>
    <hyperlink ref="N109" r:id="rId63"/>
    <hyperlink ref="N110" r:id="rId64"/>
    <hyperlink ref="N111" r:id="rId65"/>
    <hyperlink ref="N128" r:id="rId66"/>
    <hyperlink ref="N121" r:id="rId67"/>
    <hyperlink ref="N124" r:id="rId68"/>
    <hyperlink ref="N125" r:id="rId69"/>
    <hyperlink ref="N126" r:id="rId70"/>
    <hyperlink ref="N127" r:id="rId71"/>
    <hyperlink ref="N130" r:id="rId72"/>
    <hyperlink ref="N131" r:id="rId73"/>
    <hyperlink ref="N132:N137" r:id="rId74" display="https://www.datos.gov.co/browse?q=fundacion%20gilberto%20alzate%20avenda%C3%B1o&amp;sortBy=relevance"/>
    <hyperlink ref="N138" r:id="rId75"/>
    <hyperlink ref="N139" r:id="rId76"/>
    <hyperlink ref="N140" r:id="rId77"/>
    <hyperlink ref="N141:N152" r:id="rId78" display="https://www.fuga.gov.co/transparencia/indice-informacion-clasificada-reservada"/>
    <hyperlink ref="N153" r:id="rId79"/>
    <hyperlink ref="N154:N161" r:id="rId80" display="https://www.fuga.gov.co/transparencia/esquema-publicacion-informacion"/>
    <hyperlink ref="N162" r:id="rId81" display="https://www.fuga.gov.co/transparencia/manual-institucional-gestion-documental"/>
    <hyperlink ref="N163" r:id="rId82"/>
    <hyperlink ref="N166" r:id="rId83"/>
    <hyperlink ref="N167" r:id="rId84"/>
    <hyperlink ref="N168" r:id="rId85"/>
    <hyperlink ref="N169" r:id="rId86"/>
    <hyperlink ref="N170:N174" r:id="rId87" display="https://www.fuga.gov.co/transparencia/estadisticas-pqrs"/>
    <hyperlink ref="N164" r:id="rId88"/>
    <hyperlink ref="N165" r:id="rId89"/>
    <hyperlink ref="N129" r:id="rId90"/>
    <hyperlink ref="N96" r:id="rId91"/>
    <hyperlink ref="N112" r:id="rId92" display="https://fuga.gov.co/poblacion-vulnerable"/>
    <hyperlink ref="N137" r:id="rId93"/>
    <hyperlink ref="N113" r:id="rId94"/>
    <hyperlink ref="N114:N117" r:id="rId95" display="https://fuga.gov.co/transparencia/informes-sobre-demandas"/>
    <hyperlink ref="N41" r:id="rId96"/>
    <hyperlink ref="N40" r:id="rId97"/>
    <hyperlink ref="N39" r:id="rId98"/>
    <hyperlink ref="N101" r:id="rId99"/>
    <hyperlink ref="N102" r:id="rId100"/>
    <hyperlink ref="N103" r:id="rId101"/>
    <hyperlink ref="N104" r:id="rId102"/>
    <hyperlink ref="N105" r:id="rId103"/>
    <hyperlink ref="N107" r:id="rId104"/>
  </hyperlinks>
  <pageMargins left="0.47244094488188981" right="0.15748031496062992" top="0.9055118110236221" bottom="0.27559055118110237" header="0.19685039370078741" footer="0.15748031496062992"/>
  <pageSetup paperSize="5" scale="35" firstPageNumber="0" fitToHeight="0" orientation="landscape" r:id="rId105"/>
  <headerFooter>
    <oddHeader xml:space="preserve">&amp;L&amp;G&amp;CMatriz de Cumplimiento-V_3 Ley + Dec + Res 18.03.2015 SEGUIENTO CONTROL INTERNO </oddHeader>
    <oddFooter>&amp;L&amp;D / &amp;F&amp;R&amp;P de &amp;N</oddFooter>
  </headerFooter>
  <rowBreaks count="25" manualBreakCount="25">
    <brk id="7" max="17" man="1"/>
    <brk id="10" max="17" man="1"/>
    <brk id="16" max="17" man="1"/>
    <brk id="21" max="17" man="1"/>
    <brk id="25" max="17" man="1"/>
    <brk id="28" max="17" man="1"/>
    <brk id="30" max="17" man="1"/>
    <brk id="33" max="17" man="1"/>
    <brk id="45" max="17" man="1"/>
    <brk id="50" max="17" man="1"/>
    <brk id="66" max="17" man="1"/>
    <brk id="78" max="17" man="1"/>
    <brk id="82" max="17" man="1"/>
    <brk id="86" max="17" man="1"/>
    <brk id="94" max="17" man="1"/>
    <brk id="100" max="17" man="1"/>
    <brk id="108" max="17" man="1"/>
    <brk id="117" max="17" man="1"/>
    <brk id="118" max="17" man="1"/>
    <brk id="121" max="17" man="1"/>
    <brk id="128" max="17" man="1"/>
    <brk id="140" max="17" man="1"/>
    <brk id="161" max="17" man="1"/>
    <brk id="163" max="17" man="1"/>
    <brk id="168" max="17" man="1"/>
  </rowBreaks>
  <colBreaks count="1" manualBreakCount="1">
    <brk id="7" max="1048575" man="1"/>
  </colBreaks>
  <drawing r:id="rId106"/>
  <legacyDrawing r:id="rId107"/>
  <legacyDrawingHF r:id="rId108"/>
  <extLst>
    <ext xmlns:x14="http://schemas.microsoft.com/office/spreadsheetml/2009/9/main" uri="{CCE6A557-97BC-4b89-ADB6-D9C93CAAB3DF}">
      <x14:dataValidations xmlns:xm="http://schemas.microsoft.com/office/excel/2006/main" count="1">
        <x14:dataValidation type="list" allowBlank="1" showInputMessage="1" showErrorMessage="1">
          <x14:formula1>
            <xm:f>listaa!$C$2:$C$4</xm:f>
          </x14:formula1>
          <xm:sqref>O5:O174 Q5:Q174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26"/>
  <sheetViews>
    <sheetView topLeftCell="E1" zoomScaleNormal="100" workbookViewId="0">
      <selection activeCell="L2" sqref="L2"/>
    </sheetView>
  </sheetViews>
  <sheetFormatPr baseColWidth="10" defaultColWidth="11.42578125" defaultRowHeight="15" x14ac:dyDescent="0.25"/>
  <cols>
    <col min="1" max="1" width="2.28515625" style="368" customWidth="1"/>
    <col min="2" max="2" width="6.7109375" style="368" customWidth="1"/>
    <col min="3" max="5" width="11.42578125" style="368"/>
    <col min="6" max="6" width="16" style="368" customWidth="1"/>
    <col min="7" max="7" width="15.28515625" style="368" customWidth="1"/>
    <col min="8" max="8" width="13.5703125" style="368" customWidth="1"/>
    <col min="9" max="9" width="12.5703125" style="368" customWidth="1"/>
    <col min="10" max="11" width="11.42578125" style="368"/>
    <col min="12" max="12" width="59.42578125" style="368" bestFit="1" customWidth="1"/>
    <col min="13" max="13" width="20" style="368" bestFit="1" customWidth="1"/>
    <col min="14" max="16384" width="11.42578125" style="368"/>
  </cols>
  <sheetData>
    <row r="1" spans="2:14" ht="29.25" customHeight="1" thickBot="1" x14ac:dyDescent="0.3">
      <c r="B1" s="1307" t="s">
        <v>728</v>
      </c>
      <c r="C1" s="1308"/>
      <c r="D1" s="1308"/>
      <c r="E1" s="1308"/>
      <c r="F1" s="1308"/>
      <c r="G1" s="1309"/>
      <c r="H1" s="1308"/>
      <c r="I1" s="1310"/>
    </row>
    <row r="2" spans="2:14" ht="60.75" thickBot="1" x14ac:dyDescent="0.3">
      <c r="B2" s="400" t="s">
        <v>553</v>
      </c>
      <c r="C2" s="1355" t="s">
        <v>195</v>
      </c>
      <c r="D2" s="1356"/>
      <c r="E2" s="1356" t="s">
        <v>196</v>
      </c>
      <c r="F2" s="1357"/>
      <c r="G2" s="401" t="s">
        <v>722</v>
      </c>
      <c r="H2" s="398" t="s">
        <v>723</v>
      </c>
      <c r="I2" s="336" t="s">
        <v>725</v>
      </c>
    </row>
    <row r="3" spans="2:14" ht="15.75" thickBot="1" x14ac:dyDescent="0.3">
      <c r="B3" s="458">
        <v>1</v>
      </c>
      <c r="C3" s="1358" t="s">
        <v>206</v>
      </c>
      <c r="D3" s="1359"/>
      <c r="E3" s="1359"/>
      <c r="F3" s="1359"/>
      <c r="G3" s="402">
        <f>'Matriz de Cumplimiento  I Cuat.'!O5</f>
        <v>1</v>
      </c>
      <c r="H3" s="411">
        <f>G3</f>
        <v>1</v>
      </c>
      <c r="I3" s="1362">
        <f>AVERAGE(H3:H17)</f>
        <v>1</v>
      </c>
      <c r="L3" s="446" t="s">
        <v>740</v>
      </c>
      <c r="M3" s="447" t="s">
        <v>741</v>
      </c>
    </row>
    <row r="4" spans="2:14" x14ac:dyDescent="0.25">
      <c r="B4" s="459">
        <f t="shared" ref="B4:B68" si="0">B3+1</f>
        <v>2</v>
      </c>
      <c r="C4" s="1328">
        <v>1</v>
      </c>
      <c r="D4" s="1351" t="s">
        <v>563</v>
      </c>
      <c r="E4" s="1340" t="s">
        <v>210</v>
      </c>
      <c r="F4" s="1340" t="s">
        <v>211</v>
      </c>
      <c r="G4" s="399">
        <f>'Matriz de Cumplimiento  I Cuat.'!O6</f>
        <v>1</v>
      </c>
      <c r="H4" s="1360">
        <f>AVERAGE(G4:G8)</f>
        <v>1</v>
      </c>
      <c r="I4" s="1363"/>
      <c r="L4" s="444" t="s">
        <v>730</v>
      </c>
      <c r="M4" s="445">
        <f>I3</f>
        <v>1</v>
      </c>
    </row>
    <row r="5" spans="2:14" x14ac:dyDescent="0.25">
      <c r="B5" s="459">
        <f t="shared" si="0"/>
        <v>3</v>
      </c>
      <c r="C5" s="1328"/>
      <c r="D5" s="1351" t="s">
        <v>216</v>
      </c>
      <c r="E5" s="1340"/>
      <c r="F5" s="1340" t="s">
        <v>217</v>
      </c>
      <c r="G5" s="399">
        <f>'Matriz de Cumplimiento  I Cuat.'!O7</f>
        <v>1</v>
      </c>
      <c r="H5" s="1361"/>
      <c r="I5" s="1363"/>
      <c r="L5" s="442" t="s">
        <v>731</v>
      </c>
      <c r="M5" s="443">
        <f>I18</f>
        <v>0.95000000000000007</v>
      </c>
    </row>
    <row r="6" spans="2:14" x14ac:dyDescent="0.25">
      <c r="B6" s="459">
        <f t="shared" si="0"/>
        <v>4</v>
      </c>
      <c r="C6" s="1328"/>
      <c r="D6" s="1351" t="s">
        <v>216</v>
      </c>
      <c r="E6" s="1340"/>
      <c r="F6" s="1340" t="s">
        <v>217</v>
      </c>
      <c r="G6" s="399">
        <f>'Matriz de Cumplimiento  I Cuat.'!O8</f>
        <v>1</v>
      </c>
      <c r="H6" s="1361"/>
      <c r="I6" s="1363"/>
      <c r="L6" s="442" t="s">
        <v>732</v>
      </c>
      <c r="M6" s="443">
        <f>I28</f>
        <v>1</v>
      </c>
    </row>
    <row r="7" spans="2:14" x14ac:dyDescent="0.25">
      <c r="B7" s="459">
        <f t="shared" si="0"/>
        <v>5</v>
      </c>
      <c r="C7" s="1328"/>
      <c r="D7" s="1351" t="s">
        <v>216</v>
      </c>
      <c r="E7" s="1340"/>
      <c r="F7" s="1340" t="s">
        <v>217</v>
      </c>
      <c r="G7" s="399">
        <f>'Matriz de Cumplimiento  I Cuat.'!O9</f>
        <v>1</v>
      </c>
      <c r="H7" s="1361"/>
      <c r="I7" s="1363"/>
      <c r="L7" s="442" t="s">
        <v>733</v>
      </c>
      <c r="M7" s="443">
        <f>I39</f>
        <v>0.92500000000000004</v>
      </c>
    </row>
    <row r="8" spans="2:14" x14ac:dyDescent="0.25">
      <c r="B8" s="459">
        <f t="shared" si="0"/>
        <v>6</v>
      </c>
      <c r="C8" s="1328"/>
      <c r="D8" s="1351" t="s">
        <v>216</v>
      </c>
      <c r="E8" s="1340"/>
      <c r="F8" s="1340" t="s">
        <v>217</v>
      </c>
      <c r="G8" s="399">
        <f>'Matriz de Cumplimiento  I Cuat.'!O10</f>
        <v>1</v>
      </c>
      <c r="H8" s="1361"/>
      <c r="I8" s="1363"/>
      <c r="L8" s="442" t="s">
        <v>734</v>
      </c>
      <c r="M8" s="443">
        <f>I62</f>
        <v>1</v>
      </c>
    </row>
    <row r="9" spans="2:14" x14ac:dyDescent="0.25">
      <c r="B9" s="459">
        <f t="shared" si="0"/>
        <v>7</v>
      </c>
      <c r="C9" s="1328"/>
      <c r="D9" s="1351" t="s">
        <v>216</v>
      </c>
      <c r="E9" s="1340" t="s">
        <v>228</v>
      </c>
      <c r="F9" s="1340" t="s">
        <v>229</v>
      </c>
      <c r="G9" s="399">
        <f>'Matriz de Cumplimiento  I Cuat.'!O11</f>
        <v>1</v>
      </c>
      <c r="H9" s="1360">
        <f>AVERAGE(G9:G12)</f>
        <v>1</v>
      </c>
      <c r="I9" s="1363"/>
      <c r="L9" s="442" t="s">
        <v>735</v>
      </c>
      <c r="M9" s="443">
        <f>I67</f>
        <v>0.99375000000000002</v>
      </c>
    </row>
    <row r="10" spans="2:14" x14ac:dyDescent="0.25">
      <c r="B10" s="459">
        <f t="shared" si="0"/>
        <v>8</v>
      </c>
      <c r="C10" s="1328"/>
      <c r="D10" s="1351" t="s">
        <v>216</v>
      </c>
      <c r="E10" s="1340"/>
      <c r="F10" s="1340"/>
      <c r="G10" s="399">
        <f>'Matriz de Cumplimiento  I Cuat.'!O12</f>
        <v>1</v>
      </c>
      <c r="H10" s="1361"/>
      <c r="I10" s="1363"/>
      <c r="L10" s="442" t="s">
        <v>736</v>
      </c>
      <c r="M10" s="443">
        <f>I89</f>
        <v>0.95000000000000007</v>
      </c>
    </row>
    <row r="11" spans="2:14" x14ac:dyDescent="0.25">
      <c r="B11" s="459">
        <f t="shared" si="0"/>
        <v>9</v>
      </c>
      <c r="C11" s="1328"/>
      <c r="D11" s="1351" t="s">
        <v>216</v>
      </c>
      <c r="E11" s="1340"/>
      <c r="F11" s="1340"/>
      <c r="G11" s="399">
        <f>'Matriz de Cumplimiento  I Cuat.'!O13</f>
        <v>1</v>
      </c>
      <c r="H11" s="1361"/>
      <c r="I11" s="1363"/>
      <c r="L11" s="442" t="s">
        <v>737</v>
      </c>
      <c r="M11" s="443">
        <f>I102</f>
        <v>0.94000000000000006</v>
      </c>
    </row>
    <row r="12" spans="2:14" x14ac:dyDescent="0.25">
      <c r="B12" s="459">
        <f t="shared" si="0"/>
        <v>10</v>
      </c>
      <c r="C12" s="1328"/>
      <c r="D12" s="1351" t="s">
        <v>216</v>
      </c>
      <c r="E12" s="1340"/>
      <c r="F12" s="1340"/>
      <c r="G12" s="399">
        <f>'Matriz de Cumplimiento  I Cuat.'!O14</f>
        <v>1</v>
      </c>
      <c r="H12" s="1361"/>
      <c r="I12" s="1363"/>
      <c r="L12" s="442" t="s">
        <v>738</v>
      </c>
      <c r="M12" s="443">
        <f>I107</f>
        <v>0.7</v>
      </c>
    </row>
    <row r="13" spans="2:14" x14ac:dyDescent="0.25">
      <c r="B13" s="459">
        <f t="shared" si="0"/>
        <v>11</v>
      </c>
      <c r="C13" s="1328"/>
      <c r="D13" s="1351" t="s">
        <v>216</v>
      </c>
      <c r="E13" s="1340" t="s">
        <v>238</v>
      </c>
      <c r="F13" s="1340" t="s">
        <v>239</v>
      </c>
      <c r="G13" s="399">
        <f>'Matriz de Cumplimiento  I Cuat.'!O15</f>
        <v>1</v>
      </c>
      <c r="H13" s="1360">
        <f>AVERAGE(G13:G16)</f>
        <v>1</v>
      </c>
      <c r="I13" s="1363"/>
      <c r="L13" s="442" t="s">
        <v>739</v>
      </c>
      <c r="M13" s="443">
        <f>I111</f>
        <v>0.92500000000000004</v>
      </c>
    </row>
    <row r="14" spans="2:14" ht="15.75" thickBot="1" x14ac:dyDescent="0.3">
      <c r="B14" s="459">
        <f t="shared" si="0"/>
        <v>12</v>
      </c>
      <c r="C14" s="1328"/>
      <c r="D14" s="1351"/>
      <c r="E14" s="1340"/>
      <c r="F14" s="1340"/>
      <c r="G14" s="399">
        <f>'Matriz de Cumplimiento  I Cuat.'!O16</f>
        <v>1</v>
      </c>
      <c r="H14" s="1361"/>
      <c r="I14" s="1363"/>
      <c r="L14" s="448" t="s">
        <v>742</v>
      </c>
      <c r="M14" s="449">
        <f>AVERAGE(M4:M13)</f>
        <v>0.93837500000000007</v>
      </c>
      <c r="N14" s="397"/>
    </row>
    <row r="15" spans="2:14" x14ac:dyDescent="0.25">
      <c r="B15" s="459">
        <f t="shared" si="0"/>
        <v>13</v>
      </c>
      <c r="C15" s="1328"/>
      <c r="D15" s="1351"/>
      <c r="E15" s="1340"/>
      <c r="F15" s="1340"/>
      <c r="G15" s="399">
        <f>'Matriz de Cumplimiento  I Cuat.'!O17</f>
        <v>1</v>
      </c>
      <c r="H15" s="1361"/>
      <c r="I15" s="1363"/>
    </row>
    <row r="16" spans="2:14" x14ac:dyDescent="0.25">
      <c r="B16" s="459">
        <f t="shared" si="0"/>
        <v>14</v>
      </c>
      <c r="C16" s="1328"/>
      <c r="D16" s="1351"/>
      <c r="E16" s="1340"/>
      <c r="F16" s="1340"/>
      <c r="G16" s="399">
        <f>'Matriz de Cumplimiento  I Cuat.'!O18</f>
        <v>1</v>
      </c>
      <c r="H16" s="1361"/>
      <c r="I16" s="1363"/>
      <c r="M16" s="368">
        <f>121+-16</f>
        <v>105</v>
      </c>
    </row>
    <row r="17" spans="2:13" ht="21" customHeight="1" thickBot="1" x14ac:dyDescent="0.3">
      <c r="B17" s="459">
        <f t="shared" si="0"/>
        <v>15</v>
      </c>
      <c r="C17" s="1325"/>
      <c r="D17" s="1352" t="s">
        <v>216</v>
      </c>
      <c r="E17" s="414" t="s">
        <v>245</v>
      </c>
      <c r="F17" s="414" t="s">
        <v>246</v>
      </c>
      <c r="G17" s="403">
        <f>'Matriz de Cumplimiento  I Cuat.'!O19</f>
        <v>1</v>
      </c>
      <c r="H17" s="412">
        <f>G17</f>
        <v>1</v>
      </c>
      <c r="I17" s="1364"/>
      <c r="M17" s="368">
        <f>COUNTIF(G3:G123,"100,00%")</f>
        <v>92</v>
      </c>
    </row>
    <row r="18" spans="2:13" x14ac:dyDescent="0.25">
      <c r="B18" s="459">
        <f t="shared" si="0"/>
        <v>16</v>
      </c>
      <c r="C18" s="1327">
        <v>2</v>
      </c>
      <c r="D18" s="1332" t="s">
        <v>564</v>
      </c>
      <c r="E18" s="1335" t="s">
        <v>249</v>
      </c>
      <c r="F18" s="1335" t="s">
        <v>250</v>
      </c>
      <c r="G18" s="402">
        <f>'Matriz de Cumplimiento  I Cuat.'!O20</f>
        <v>1</v>
      </c>
      <c r="H18" s="1365">
        <f>AVERAGE(G18:G19)</f>
        <v>0.85</v>
      </c>
      <c r="I18" s="1362">
        <f>AVERAGE(H18:H27)</f>
        <v>0.95000000000000007</v>
      </c>
      <c r="M18" s="368">
        <f>COUNTIF(G3:G123,"70,00%")</f>
        <v>13</v>
      </c>
    </row>
    <row r="19" spans="2:13" x14ac:dyDescent="0.25">
      <c r="B19" s="459">
        <f t="shared" si="0"/>
        <v>17</v>
      </c>
      <c r="C19" s="1328"/>
      <c r="D19" s="1333"/>
      <c r="E19" s="1336"/>
      <c r="F19" s="1336"/>
      <c r="G19" s="399">
        <f>'Matriz de Cumplimiento  I Cuat.'!O21</f>
        <v>0.7</v>
      </c>
      <c r="H19" s="1361"/>
      <c r="I19" s="1363"/>
    </row>
    <row r="20" spans="2:13" ht="20.25" customHeight="1" x14ac:dyDescent="0.25">
      <c r="B20" s="459">
        <f t="shared" si="0"/>
        <v>18</v>
      </c>
      <c r="C20" s="1328"/>
      <c r="D20" s="1333"/>
      <c r="E20" s="391" t="s">
        <v>255</v>
      </c>
      <c r="F20" s="391" t="s">
        <v>256</v>
      </c>
      <c r="G20" s="399">
        <f>'Matriz de Cumplimiento  I Cuat.'!O22</f>
        <v>1</v>
      </c>
      <c r="H20" s="409">
        <f t="shared" ref="H20:H26" si="1">G20</f>
        <v>1</v>
      </c>
      <c r="I20" s="1363"/>
    </row>
    <row r="21" spans="2:13" ht="16.5" customHeight="1" x14ac:dyDescent="0.25">
      <c r="B21" s="459">
        <f t="shared" si="0"/>
        <v>19</v>
      </c>
      <c r="C21" s="1328"/>
      <c r="D21" s="1333"/>
      <c r="E21" s="391" t="s">
        <v>260</v>
      </c>
      <c r="F21" s="391" t="s">
        <v>261</v>
      </c>
      <c r="G21" s="399">
        <f>'Matriz de Cumplimiento  I Cuat.'!O23</f>
        <v>1</v>
      </c>
      <c r="H21" s="409">
        <f t="shared" si="1"/>
        <v>1</v>
      </c>
      <c r="I21" s="1363"/>
    </row>
    <row r="22" spans="2:13" ht="20.25" customHeight="1" x14ac:dyDescent="0.25">
      <c r="B22" s="459">
        <f t="shared" si="0"/>
        <v>20</v>
      </c>
      <c r="C22" s="1328"/>
      <c r="D22" s="1333"/>
      <c r="E22" s="391" t="s">
        <v>264</v>
      </c>
      <c r="F22" s="391" t="s">
        <v>265</v>
      </c>
      <c r="G22" s="399">
        <f>'Matriz de Cumplimiento  I Cuat.'!O24</f>
        <v>1</v>
      </c>
      <c r="H22" s="409">
        <f t="shared" si="1"/>
        <v>1</v>
      </c>
      <c r="I22" s="1363"/>
    </row>
    <row r="23" spans="2:13" x14ac:dyDescent="0.25">
      <c r="B23" s="459">
        <f t="shared" si="0"/>
        <v>21</v>
      </c>
      <c r="C23" s="1328"/>
      <c r="D23" s="1333"/>
      <c r="E23" s="391" t="s">
        <v>268</v>
      </c>
      <c r="F23" s="391" t="s">
        <v>269</v>
      </c>
      <c r="G23" s="399">
        <f>'Matriz de Cumplimiento  I Cuat.'!O25</f>
        <v>1</v>
      </c>
      <c r="H23" s="409">
        <f t="shared" si="1"/>
        <v>1</v>
      </c>
      <c r="I23" s="1363"/>
    </row>
    <row r="24" spans="2:13" x14ac:dyDescent="0.25">
      <c r="B24" s="459">
        <f t="shared" si="0"/>
        <v>22</v>
      </c>
      <c r="C24" s="1328"/>
      <c r="D24" s="1333"/>
      <c r="E24" s="391" t="s">
        <v>272</v>
      </c>
      <c r="F24" s="391" t="s">
        <v>273</v>
      </c>
      <c r="G24" s="399">
        <f>'Matriz de Cumplimiento  I Cuat.'!O26</f>
        <v>1</v>
      </c>
      <c r="H24" s="409">
        <f t="shared" si="1"/>
        <v>1</v>
      </c>
      <c r="I24" s="1363"/>
    </row>
    <row r="25" spans="2:13" ht="17.25" customHeight="1" x14ac:dyDescent="0.25">
      <c r="B25" s="459">
        <f t="shared" si="0"/>
        <v>23</v>
      </c>
      <c r="C25" s="1328"/>
      <c r="D25" s="1333"/>
      <c r="E25" s="391" t="s">
        <v>275</v>
      </c>
      <c r="F25" s="391" t="s">
        <v>276</v>
      </c>
      <c r="G25" s="399">
        <f>'Matriz de Cumplimiento  I Cuat.'!O27</f>
        <v>1</v>
      </c>
      <c r="H25" s="409">
        <f t="shared" si="1"/>
        <v>1</v>
      </c>
      <c r="I25" s="1363"/>
    </row>
    <row r="26" spans="2:13" ht="20.25" customHeight="1" x14ac:dyDescent="0.25">
      <c r="B26" s="459">
        <f t="shared" si="0"/>
        <v>24</v>
      </c>
      <c r="C26" s="1328"/>
      <c r="D26" s="1333"/>
      <c r="E26" s="391" t="s">
        <v>278</v>
      </c>
      <c r="F26" s="391" t="s">
        <v>279</v>
      </c>
      <c r="G26" s="399">
        <f>'Matriz de Cumplimiento  I Cuat.'!O28</f>
        <v>0.7</v>
      </c>
      <c r="H26" s="409">
        <f t="shared" si="1"/>
        <v>0.7</v>
      </c>
      <c r="I26" s="1363"/>
    </row>
    <row r="27" spans="2:13" ht="15" customHeight="1" thickBot="1" x14ac:dyDescent="0.3">
      <c r="B27" s="459">
        <f t="shared" si="0"/>
        <v>25</v>
      </c>
      <c r="C27" s="1329"/>
      <c r="D27" s="1334"/>
      <c r="E27" s="416" t="s">
        <v>281</v>
      </c>
      <c r="F27" s="416" t="s">
        <v>282</v>
      </c>
      <c r="G27" s="404">
        <f>'Matriz de Cumplimiento  I Cuat.'!O29</f>
        <v>1</v>
      </c>
      <c r="H27" s="413">
        <f>AVERAGE(G27:G27)</f>
        <v>1</v>
      </c>
      <c r="I27" s="1366"/>
    </row>
    <row r="28" spans="2:13" ht="30" customHeight="1" thickBot="1" x14ac:dyDescent="0.3">
      <c r="B28" s="459">
        <f t="shared" si="0"/>
        <v>26</v>
      </c>
      <c r="C28" s="1348">
        <v>3</v>
      </c>
      <c r="D28" s="1350" t="s">
        <v>565</v>
      </c>
      <c r="E28" s="418" t="s">
        <v>286</v>
      </c>
      <c r="F28" s="418" t="s">
        <v>287</v>
      </c>
      <c r="G28" s="415">
        <f>'Matriz de Cumplimiento  I Cuat.'!O30</f>
        <v>1</v>
      </c>
      <c r="H28" s="411">
        <f>G28</f>
        <v>1</v>
      </c>
      <c r="I28" s="1362">
        <f>AVERAGE(H28:H38)</f>
        <v>1</v>
      </c>
    </row>
    <row r="29" spans="2:13" ht="24.75" customHeight="1" thickBot="1" x14ac:dyDescent="0.3">
      <c r="B29" s="459">
        <f t="shared" si="0"/>
        <v>27</v>
      </c>
      <c r="C29" s="1348"/>
      <c r="D29" s="1351" t="s">
        <v>290</v>
      </c>
      <c r="E29" s="410" t="s">
        <v>291</v>
      </c>
      <c r="F29" s="410" t="s">
        <v>292</v>
      </c>
      <c r="G29" s="399">
        <f>'Matriz de Cumplimiento  I Cuat.'!O31</f>
        <v>1</v>
      </c>
      <c r="H29" s="409">
        <f>G29</f>
        <v>1</v>
      </c>
      <c r="I29" s="1363"/>
    </row>
    <row r="30" spans="2:13" ht="22.5" customHeight="1" thickBot="1" x14ac:dyDescent="0.3">
      <c r="B30" s="459">
        <f t="shared" si="0"/>
        <v>28</v>
      </c>
      <c r="C30" s="1348"/>
      <c r="D30" s="1351" t="s">
        <v>290</v>
      </c>
      <c r="E30" s="410" t="s">
        <v>294</v>
      </c>
      <c r="F30" s="410" t="s">
        <v>295</v>
      </c>
      <c r="G30" s="399">
        <f>'Matriz de Cumplimiento  I Cuat.'!O32</f>
        <v>1</v>
      </c>
      <c r="H30" s="409">
        <f>G30</f>
        <v>1</v>
      </c>
      <c r="I30" s="1363"/>
    </row>
    <row r="31" spans="2:13" ht="23.25" customHeight="1" thickBot="1" x14ac:dyDescent="0.3">
      <c r="B31" s="459">
        <f t="shared" si="0"/>
        <v>29</v>
      </c>
      <c r="C31" s="1348"/>
      <c r="D31" s="1351" t="s">
        <v>290</v>
      </c>
      <c r="E31" s="1340" t="s">
        <v>297</v>
      </c>
      <c r="F31" s="1340" t="s">
        <v>298</v>
      </c>
      <c r="G31" s="399">
        <f>'Matriz de Cumplimiento  I Cuat.'!O33</f>
        <v>1</v>
      </c>
      <c r="H31" s="1360">
        <f>AVERAGE(G31:G33)</f>
        <v>1</v>
      </c>
      <c r="I31" s="1363"/>
    </row>
    <row r="32" spans="2:13" ht="15.75" thickBot="1" x14ac:dyDescent="0.3">
      <c r="B32" s="459">
        <f t="shared" si="0"/>
        <v>30</v>
      </c>
      <c r="C32" s="1348"/>
      <c r="D32" s="1351"/>
      <c r="E32" s="1340"/>
      <c r="F32" s="1340"/>
      <c r="G32" s="399">
        <f>'Matriz de Cumplimiento  I Cuat.'!O34</f>
        <v>1</v>
      </c>
      <c r="H32" s="1361"/>
      <c r="I32" s="1363"/>
    </row>
    <row r="33" spans="2:9" ht="15.75" thickBot="1" x14ac:dyDescent="0.3">
      <c r="B33" s="459">
        <f t="shared" si="0"/>
        <v>31</v>
      </c>
      <c r="C33" s="1348"/>
      <c r="D33" s="1351"/>
      <c r="E33" s="1340"/>
      <c r="F33" s="1340"/>
      <c r="G33" s="399">
        <f>'Matriz de Cumplimiento  I Cuat.'!O35</f>
        <v>1</v>
      </c>
      <c r="H33" s="1361"/>
      <c r="I33" s="1363"/>
    </row>
    <row r="34" spans="2:9" ht="15.75" customHeight="1" thickBot="1" x14ac:dyDescent="0.3">
      <c r="B34" s="459">
        <f t="shared" si="0"/>
        <v>32</v>
      </c>
      <c r="C34" s="1348"/>
      <c r="D34" s="1351" t="s">
        <v>290</v>
      </c>
      <c r="E34" s="1353" t="s">
        <v>303</v>
      </c>
      <c r="F34" s="1353" t="s">
        <v>304</v>
      </c>
      <c r="G34" s="399">
        <f>'Matriz de Cumplimiento  I Cuat.'!O36</f>
        <v>1</v>
      </c>
      <c r="H34" s="1330">
        <f>AVERAGE(G34:G35)</f>
        <v>1</v>
      </c>
      <c r="I34" s="1363"/>
    </row>
    <row r="35" spans="2:9" ht="15.75" customHeight="1" thickBot="1" x14ac:dyDescent="0.3">
      <c r="B35" s="459">
        <f t="shared" si="0"/>
        <v>33</v>
      </c>
      <c r="C35" s="1348"/>
      <c r="D35" s="1351"/>
      <c r="E35" s="1354"/>
      <c r="F35" s="1354"/>
      <c r="G35" s="399">
        <f>'Matriz de Cumplimiento  I Cuat.'!O37</f>
        <v>1</v>
      </c>
      <c r="H35" s="1331"/>
      <c r="I35" s="1363"/>
    </row>
    <row r="36" spans="2:9" ht="23.25" customHeight="1" thickBot="1" x14ac:dyDescent="0.3">
      <c r="B36" s="459">
        <f t="shared" si="0"/>
        <v>34</v>
      </c>
      <c r="C36" s="1348"/>
      <c r="D36" s="1351" t="s">
        <v>290</v>
      </c>
      <c r="E36" s="410" t="s">
        <v>325</v>
      </c>
      <c r="F36" s="410" t="s">
        <v>326</v>
      </c>
      <c r="G36" s="399">
        <f>'Matriz de Cumplimiento  I Cuat.'!O48</f>
        <v>1</v>
      </c>
      <c r="H36" s="409">
        <f>G36</f>
        <v>1</v>
      </c>
      <c r="I36" s="1363"/>
    </row>
    <row r="37" spans="2:9" ht="26.25" customHeight="1" thickBot="1" x14ac:dyDescent="0.3">
      <c r="B37" s="459">
        <f t="shared" si="0"/>
        <v>35</v>
      </c>
      <c r="C37" s="1348"/>
      <c r="D37" s="1351" t="s">
        <v>290</v>
      </c>
      <c r="E37" s="410" t="s">
        <v>328</v>
      </c>
      <c r="F37" s="410" t="s">
        <v>329</v>
      </c>
      <c r="G37" s="399">
        <f>'Matriz de Cumplimiento  I Cuat.'!O49</f>
        <v>1</v>
      </c>
      <c r="H37" s="409">
        <f>G37</f>
        <v>1</v>
      </c>
      <c r="I37" s="1363"/>
    </row>
    <row r="38" spans="2:9" ht="25.5" customHeight="1" thickBot="1" x14ac:dyDescent="0.3">
      <c r="B38" s="459">
        <f t="shared" si="0"/>
        <v>36</v>
      </c>
      <c r="C38" s="1349"/>
      <c r="D38" s="1352" t="s">
        <v>290</v>
      </c>
      <c r="E38" s="414" t="s">
        <v>333</v>
      </c>
      <c r="F38" s="414" t="s">
        <v>334</v>
      </c>
      <c r="G38" s="403">
        <f>'Matriz de Cumplimiento  I Cuat.'!O50</f>
        <v>1</v>
      </c>
      <c r="H38" s="412">
        <f>G38</f>
        <v>1</v>
      </c>
      <c r="I38" s="1364"/>
    </row>
    <row r="39" spans="2:9" ht="15.75" thickBot="1" x14ac:dyDescent="0.3">
      <c r="B39" s="459">
        <f t="shared" si="0"/>
        <v>37</v>
      </c>
      <c r="C39" s="1342">
        <v>4</v>
      </c>
      <c r="D39" s="1319" t="s">
        <v>566</v>
      </c>
      <c r="E39" s="1344" t="s">
        <v>337</v>
      </c>
      <c r="F39" s="1346" t="s">
        <v>338</v>
      </c>
      <c r="G39" s="1288" t="s">
        <v>28</v>
      </c>
      <c r="H39" s="1291" t="s">
        <v>573</v>
      </c>
      <c r="I39" s="1374">
        <f>AVERAGE(H55:H61)</f>
        <v>0.92500000000000004</v>
      </c>
    </row>
    <row r="40" spans="2:9" ht="15.75" thickBot="1" x14ac:dyDescent="0.3">
      <c r="B40" s="459">
        <f t="shared" si="0"/>
        <v>38</v>
      </c>
      <c r="C40" s="1343"/>
      <c r="D40" s="1319"/>
      <c r="E40" s="1344"/>
      <c r="F40" s="1346"/>
      <c r="G40" s="1289"/>
      <c r="H40" s="1291"/>
      <c r="I40" s="1302"/>
    </row>
    <row r="41" spans="2:9" ht="15.75" thickBot="1" x14ac:dyDescent="0.3">
      <c r="B41" s="459">
        <f t="shared" si="0"/>
        <v>39</v>
      </c>
      <c r="C41" s="1343"/>
      <c r="D41" s="1319"/>
      <c r="E41" s="1344"/>
      <c r="F41" s="1347"/>
      <c r="G41" s="1289"/>
      <c r="H41" s="1291"/>
      <c r="I41" s="1302"/>
    </row>
    <row r="42" spans="2:9" ht="15.75" thickBot="1" x14ac:dyDescent="0.3">
      <c r="B42" s="459">
        <f t="shared" si="0"/>
        <v>40</v>
      </c>
      <c r="C42" s="1343"/>
      <c r="D42" s="1319"/>
      <c r="E42" s="1344"/>
      <c r="F42" s="1347"/>
      <c r="G42" s="1289"/>
      <c r="H42" s="1291"/>
      <c r="I42" s="1302"/>
    </row>
    <row r="43" spans="2:9" ht="15.75" thickBot="1" x14ac:dyDescent="0.3">
      <c r="B43" s="459">
        <f t="shared" si="0"/>
        <v>41</v>
      </c>
      <c r="C43" s="1343"/>
      <c r="D43" s="1319"/>
      <c r="E43" s="1344"/>
      <c r="F43" s="1347"/>
      <c r="G43" s="1289"/>
      <c r="H43" s="1291"/>
      <c r="I43" s="1302"/>
    </row>
    <row r="44" spans="2:9" ht="16.5" customHeight="1" thickBot="1" x14ac:dyDescent="0.3">
      <c r="B44" s="459">
        <f t="shared" si="0"/>
        <v>42</v>
      </c>
      <c r="C44" s="1343"/>
      <c r="D44" s="1319"/>
      <c r="E44" s="1344"/>
      <c r="F44" s="1347"/>
      <c r="G44" s="1289"/>
      <c r="H44" s="1291"/>
      <c r="I44" s="1302"/>
    </row>
    <row r="45" spans="2:9" ht="17.25" customHeight="1" thickBot="1" x14ac:dyDescent="0.3">
      <c r="B45" s="459">
        <f t="shared" si="0"/>
        <v>43</v>
      </c>
      <c r="C45" s="1343"/>
      <c r="D45" s="1319"/>
      <c r="E45" s="1344"/>
      <c r="F45" s="1347"/>
      <c r="G45" s="1289"/>
      <c r="H45" s="1291"/>
      <c r="I45" s="1302"/>
    </row>
    <row r="46" spans="2:9" ht="15.75" thickBot="1" x14ac:dyDescent="0.3">
      <c r="B46" s="459">
        <f t="shared" si="0"/>
        <v>44</v>
      </c>
      <c r="C46" s="1343"/>
      <c r="D46" s="1319"/>
      <c r="E46" s="1344"/>
      <c r="F46" s="1347"/>
      <c r="G46" s="1289"/>
      <c r="H46" s="1291"/>
      <c r="I46" s="1302"/>
    </row>
    <row r="47" spans="2:9" ht="15.75" thickBot="1" x14ac:dyDescent="0.3">
      <c r="B47" s="459">
        <f t="shared" si="0"/>
        <v>45</v>
      </c>
      <c r="C47" s="1343"/>
      <c r="D47" s="1319"/>
      <c r="E47" s="1344"/>
      <c r="F47" s="1347"/>
      <c r="G47" s="1289"/>
      <c r="H47" s="1291"/>
      <c r="I47" s="1302"/>
    </row>
    <row r="48" spans="2:9" ht="15.75" thickBot="1" x14ac:dyDescent="0.3">
      <c r="B48" s="459">
        <f t="shared" si="0"/>
        <v>46</v>
      </c>
      <c r="C48" s="1343"/>
      <c r="D48" s="1319"/>
      <c r="E48" s="1344"/>
      <c r="F48" s="1347"/>
      <c r="G48" s="1289"/>
      <c r="H48" s="1291"/>
      <c r="I48" s="1302"/>
    </row>
    <row r="49" spans="2:9" ht="15.75" thickBot="1" x14ac:dyDescent="0.3">
      <c r="B49" s="459">
        <f t="shared" si="0"/>
        <v>47</v>
      </c>
      <c r="C49" s="1343"/>
      <c r="D49" s="1319"/>
      <c r="E49" s="1344"/>
      <c r="F49" s="1347"/>
      <c r="G49" s="1289"/>
      <c r="H49" s="1291"/>
      <c r="I49" s="1302"/>
    </row>
    <row r="50" spans="2:9" ht="15.75" thickBot="1" x14ac:dyDescent="0.3">
      <c r="B50" s="459">
        <f t="shared" si="0"/>
        <v>48</v>
      </c>
      <c r="C50" s="1343"/>
      <c r="D50" s="1319"/>
      <c r="E50" s="1344"/>
      <c r="F50" s="1347"/>
      <c r="G50" s="1289"/>
      <c r="H50" s="1291"/>
      <c r="I50" s="1302"/>
    </row>
    <row r="51" spans="2:9" ht="15.75" thickBot="1" x14ac:dyDescent="0.3">
      <c r="B51" s="459">
        <f t="shared" si="0"/>
        <v>49</v>
      </c>
      <c r="C51" s="1343"/>
      <c r="D51" s="1319"/>
      <c r="E51" s="1344"/>
      <c r="F51" s="1347"/>
      <c r="G51" s="1289"/>
      <c r="H51" s="1291"/>
      <c r="I51" s="1302"/>
    </row>
    <row r="52" spans="2:9" ht="15.75" customHeight="1" thickBot="1" x14ac:dyDescent="0.3">
      <c r="B52" s="459">
        <f t="shared" si="0"/>
        <v>50</v>
      </c>
      <c r="C52" s="1343"/>
      <c r="D52" s="1319"/>
      <c r="E52" s="1344"/>
      <c r="F52" s="1347"/>
      <c r="G52" s="1289"/>
      <c r="H52" s="1291"/>
      <c r="I52" s="1302"/>
    </row>
    <row r="53" spans="2:9" ht="17.25" customHeight="1" thickBot="1" x14ac:dyDescent="0.3">
      <c r="B53" s="459">
        <f t="shared" si="0"/>
        <v>51</v>
      </c>
      <c r="C53" s="1343"/>
      <c r="D53" s="1319"/>
      <c r="E53" s="1344"/>
      <c r="F53" s="1347"/>
      <c r="G53" s="1289"/>
      <c r="H53" s="1291"/>
      <c r="I53" s="1302"/>
    </row>
    <row r="54" spans="2:9" ht="14.25" customHeight="1" thickBot="1" x14ac:dyDescent="0.3">
      <c r="B54" s="459">
        <f t="shared" si="0"/>
        <v>52</v>
      </c>
      <c r="C54" s="1343"/>
      <c r="D54" s="1319"/>
      <c r="E54" s="1345"/>
      <c r="F54" s="1324"/>
      <c r="G54" s="1289"/>
      <c r="H54" s="1291"/>
      <c r="I54" s="1302"/>
    </row>
    <row r="55" spans="2:9" ht="15.75" thickBot="1" x14ac:dyDescent="0.3">
      <c r="B55" s="459">
        <f t="shared" si="0"/>
        <v>53</v>
      </c>
      <c r="C55" s="1343"/>
      <c r="D55" s="1319"/>
      <c r="E55" s="1325" t="s">
        <v>355</v>
      </c>
      <c r="F55" s="1313" t="s">
        <v>356</v>
      </c>
      <c r="G55" s="374">
        <f>'Matriz de Cumplimiento  I Cuat.'!O67</f>
        <v>1</v>
      </c>
      <c r="H55" s="1290">
        <f>AVERAGE(G55:G58)</f>
        <v>1</v>
      </c>
      <c r="I55" s="1302"/>
    </row>
    <row r="56" spans="2:9" ht="15.75" thickBot="1" x14ac:dyDescent="0.3">
      <c r="B56" s="459">
        <f t="shared" si="0"/>
        <v>54</v>
      </c>
      <c r="C56" s="1343"/>
      <c r="D56" s="1319"/>
      <c r="E56" s="1326"/>
      <c r="F56" s="1293"/>
      <c r="G56" s="374">
        <f>'Matriz de Cumplimiento  I Cuat.'!O68</f>
        <v>1</v>
      </c>
      <c r="H56" s="1291"/>
      <c r="I56" s="1302"/>
    </row>
    <row r="57" spans="2:9" ht="15.75" thickBot="1" x14ac:dyDescent="0.3">
      <c r="B57" s="459">
        <f t="shared" si="0"/>
        <v>55</v>
      </c>
      <c r="C57" s="1343"/>
      <c r="D57" s="1319"/>
      <c r="E57" s="1326"/>
      <c r="F57" s="1293"/>
      <c r="G57" s="374">
        <f>'Matriz de Cumplimiento  I Cuat.'!O69</f>
        <v>1</v>
      </c>
      <c r="H57" s="1291"/>
      <c r="I57" s="1302"/>
    </row>
    <row r="58" spans="2:9" ht="15.75" thickBot="1" x14ac:dyDescent="0.3">
      <c r="B58" s="459">
        <f t="shared" si="0"/>
        <v>56</v>
      </c>
      <c r="C58" s="1343"/>
      <c r="D58" s="1319"/>
      <c r="E58" s="1326"/>
      <c r="F58" s="1293"/>
      <c r="G58" s="374">
        <f>'Matriz de Cumplimiento  I Cuat.'!O70</f>
        <v>1</v>
      </c>
      <c r="H58" s="1291"/>
      <c r="I58" s="1302"/>
    </row>
    <row r="59" spans="2:9" ht="15.75" thickBot="1" x14ac:dyDescent="0.3">
      <c r="B59" s="459">
        <f t="shared" si="0"/>
        <v>57</v>
      </c>
      <c r="C59" s="1343"/>
      <c r="D59" s="1319"/>
      <c r="E59" s="1326"/>
      <c r="F59" s="1293" t="s">
        <v>360</v>
      </c>
      <c r="G59" s="374">
        <f>'Matriz de Cumplimiento  I Cuat.'!O71</f>
        <v>1</v>
      </c>
      <c r="H59" s="370">
        <f>G59</f>
        <v>1</v>
      </c>
      <c r="I59" s="1302"/>
    </row>
    <row r="60" spans="2:9" ht="15.75" thickBot="1" x14ac:dyDescent="0.3">
      <c r="B60" s="459">
        <f t="shared" si="0"/>
        <v>58</v>
      </c>
      <c r="C60" s="1343"/>
      <c r="D60" s="1319"/>
      <c r="E60" s="1327"/>
      <c r="F60" s="1294" t="s">
        <v>360</v>
      </c>
      <c r="G60" s="374">
        <f>'Matriz de Cumplimiento  I Cuat.'!O72</f>
        <v>0.7</v>
      </c>
      <c r="H60" s="370">
        <f>G60</f>
        <v>0.7</v>
      </c>
      <c r="I60" s="1302"/>
    </row>
    <row r="61" spans="2:9" ht="26.25" customHeight="1" thickBot="1" x14ac:dyDescent="0.3">
      <c r="B61" s="459">
        <f t="shared" si="0"/>
        <v>59</v>
      </c>
      <c r="C61" s="1341"/>
      <c r="D61" s="1320"/>
      <c r="E61" s="355" t="s">
        <v>364</v>
      </c>
      <c r="F61" s="361" t="s">
        <v>365</v>
      </c>
      <c r="G61" s="375">
        <f>'Matriz de Cumplimiento  I Cuat.'!O73</f>
        <v>1</v>
      </c>
      <c r="H61" s="369">
        <f>G61</f>
        <v>1</v>
      </c>
      <c r="I61" s="1303"/>
    </row>
    <row r="62" spans="2:9" ht="22.5" customHeight="1" thickBot="1" x14ac:dyDescent="0.3">
      <c r="B62" s="459">
        <f t="shared" si="0"/>
        <v>60</v>
      </c>
      <c r="C62" s="1341">
        <v>5</v>
      </c>
      <c r="D62" s="1337" t="s">
        <v>567</v>
      </c>
      <c r="E62" s="351" t="s">
        <v>367</v>
      </c>
      <c r="F62" s="362" t="s">
        <v>368</v>
      </c>
      <c r="G62" s="376">
        <f>'Matriz de Cumplimiento  I Cuat.'!O74</f>
        <v>1</v>
      </c>
      <c r="H62" s="371">
        <f>G62</f>
        <v>1</v>
      </c>
      <c r="I62" s="1301">
        <f>AVERAGE(H62:H66)</f>
        <v>1</v>
      </c>
    </row>
    <row r="63" spans="2:9" ht="15.75" customHeight="1" thickBot="1" x14ac:dyDescent="0.3">
      <c r="B63" s="459">
        <f t="shared" si="0"/>
        <v>61</v>
      </c>
      <c r="C63" s="1341"/>
      <c r="D63" s="1338"/>
      <c r="E63" s="1328" t="s">
        <v>371</v>
      </c>
      <c r="F63" s="1336" t="s">
        <v>372</v>
      </c>
      <c r="G63" s="377">
        <f>'Matriz de Cumplimiento  I Cuat.'!O75</f>
        <v>1</v>
      </c>
      <c r="H63" s="1376">
        <f>AVERAGE(G63:G65)</f>
        <v>1</v>
      </c>
      <c r="I63" s="1374"/>
    </row>
    <row r="64" spans="2:9" ht="15.75" thickBot="1" x14ac:dyDescent="0.3">
      <c r="B64" s="459">
        <f t="shared" si="0"/>
        <v>62</v>
      </c>
      <c r="C64" s="1341"/>
      <c r="D64" s="1338"/>
      <c r="E64" s="1328"/>
      <c r="F64" s="1336"/>
      <c r="G64" s="377">
        <f>'Matriz de Cumplimiento  I Cuat.'!O76</f>
        <v>1</v>
      </c>
      <c r="H64" s="1377"/>
      <c r="I64" s="1374"/>
    </row>
    <row r="65" spans="2:9" ht="15.75" thickBot="1" x14ac:dyDescent="0.3">
      <c r="B65" s="459">
        <f t="shared" si="0"/>
        <v>63</v>
      </c>
      <c r="C65" s="1341"/>
      <c r="D65" s="1338"/>
      <c r="E65" s="1328"/>
      <c r="F65" s="1336"/>
      <c r="G65" s="377">
        <f>'Matriz de Cumplimiento  I Cuat.'!O77</f>
        <v>1</v>
      </c>
      <c r="H65" s="1377"/>
      <c r="I65" s="1374"/>
    </row>
    <row r="66" spans="2:9" ht="15.75" customHeight="1" thickBot="1" x14ac:dyDescent="0.3">
      <c r="B66" s="459">
        <f t="shared" si="0"/>
        <v>64</v>
      </c>
      <c r="C66" s="1341"/>
      <c r="D66" s="1339"/>
      <c r="E66" s="357" t="s">
        <v>377</v>
      </c>
      <c r="F66" s="363" t="s">
        <v>378</v>
      </c>
      <c r="G66" s="378">
        <f>'Matriz de Cumplimiento  I Cuat.'!O78</f>
        <v>1</v>
      </c>
      <c r="H66" s="372">
        <f>G66</f>
        <v>1</v>
      </c>
      <c r="I66" s="1375"/>
    </row>
    <row r="67" spans="2:9" x14ac:dyDescent="0.25">
      <c r="B67" s="459">
        <f t="shared" si="0"/>
        <v>65</v>
      </c>
      <c r="C67" s="1343">
        <v>6</v>
      </c>
      <c r="D67" s="1378" t="s">
        <v>568</v>
      </c>
      <c r="E67" s="1381" t="s">
        <v>380</v>
      </c>
      <c r="F67" s="1313" t="s">
        <v>381</v>
      </c>
      <c r="G67" s="379">
        <f>'Matriz de Cumplimiento  I Cuat.'!O79</f>
        <v>1</v>
      </c>
      <c r="H67" s="1306">
        <f>AVERAGE(G67:G74)</f>
        <v>0.96250000000000002</v>
      </c>
      <c r="I67" s="1301">
        <f>AVERAGE(H67:H88)</f>
        <v>0.99375000000000002</v>
      </c>
    </row>
    <row r="68" spans="2:9" x14ac:dyDescent="0.25">
      <c r="B68" s="459">
        <f t="shared" si="0"/>
        <v>66</v>
      </c>
      <c r="C68" s="1342"/>
      <c r="D68" s="1379"/>
      <c r="E68" s="1381"/>
      <c r="F68" s="1293" t="s">
        <v>381</v>
      </c>
      <c r="G68" s="379">
        <f>'Matriz de Cumplimiento  I Cuat.'!O80</f>
        <v>1</v>
      </c>
      <c r="H68" s="1291"/>
      <c r="I68" s="1302"/>
    </row>
    <row r="69" spans="2:9" x14ac:dyDescent="0.25">
      <c r="B69" s="459">
        <f t="shared" ref="B69:B123" si="2">B68+1</f>
        <v>67</v>
      </c>
      <c r="C69" s="1342"/>
      <c r="D69" s="1379"/>
      <c r="E69" s="1381"/>
      <c r="F69" s="1293" t="s">
        <v>381</v>
      </c>
      <c r="G69" s="379">
        <f>'Matriz de Cumplimiento  I Cuat.'!O81</f>
        <v>1</v>
      </c>
      <c r="H69" s="1291"/>
      <c r="I69" s="1302"/>
    </row>
    <row r="70" spans="2:9" x14ac:dyDescent="0.25">
      <c r="B70" s="459">
        <f t="shared" si="2"/>
        <v>68</v>
      </c>
      <c r="C70" s="1342"/>
      <c r="D70" s="1379"/>
      <c r="E70" s="1381"/>
      <c r="F70" s="1293" t="s">
        <v>381</v>
      </c>
      <c r="G70" s="379">
        <f>'Matriz de Cumplimiento  I Cuat.'!O82</f>
        <v>1</v>
      </c>
      <c r="H70" s="1291"/>
      <c r="I70" s="1302"/>
    </row>
    <row r="71" spans="2:9" x14ac:dyDescent="0.25">
      <c r="B71" s="459">
        <f t="shared" si="2"/>
        <v>69</v>
      </c>
      <c r="C71" s="1342"/>
      <c r="D71" s="1379"/>
      <c r="E71" s="1381"/>
      <c r="F71" s="1293" t="s">
        <v>381</v>
      </c>
      <c r="G71" s="379">
        <f>'Matriz de Cumplimiento  I Cuat.'!O83</f>
        <v>1</v>
      </c>
      <c r="H71" s="1291"/>
      <c r="I71" s="1302"/>
    </row>
    <row r="72" spans="2:9" x14ac:dyDescent="0.25">
      <c r="B72" s="459">
        <f t="shared" si="2"/>
        <v>70</v>
      </c>
      <c r="C72" s="1342"/>
      <c r="D72" s="1379"/>
      <c r="E72" s="1381"/>
      <c r="F72" s="1293" t="s">
        <v>381</v>
      </c>
      <c r="G72" s="379">
        <f>'Matriz de Cumplimiento  I Cuat.'!O84</f>
        <v>1</v>
      </c>
      <c r="H72" s="1291"/>
      <c r="I72" s="1302"/>
    </row>
    <row r="73" spans="2:9" x14ac:dyDescent="0.25">
      <c r="B73" s="459">
        <f t="shared" si="2"/>
        <v>71</v>
      </c>
      <c r="C73" s="1342"/>
      <c r="D73" s="1379"/>
      <c r="E73" s="1381"/>
      <c r="F73" s="1293" t="s">
        <v>381</v>
      </c>
      <c r="G73" s="379">
        <f>'Matriz de Cumplimiento  I Cuat.'!O85</f>
        <v>1</v>
      </c>
      <c r="H73" s="1291"/>
      <c r="I73" s="1302"/>
    </row>
    <row r="74" spans="2:9" x14ac:dyDescent="0.25">
      <c r="B74" s="459">
        <f t="shared" si="2"/>
        <v>72</v>
      </c>
      <c r="C74" s="1342"/>
      <c r="D74" s="1379"/>
      <c r="E74" s="1382"/>
      <c r="F74" s="1294" t="s">
        <v>381</v>
      </c>
      <c r="G74" s="379">
        <f>'Matriz de Cumplimiento  I Cuat.'!O86</f>
        <v>0.7</v>
      </c>
      <c r="H74" s="1291"/>
      <c r="I74" s="1302"/>
    </row>
    <row r="75" spans="2:9" x14ac:dyDescent="0.25">
      <c r="B75" s="459">
        <f t="shared" si="2"/>
        <v>73</v>
      </c>
      <c r="C75" s="1342"/>
      <c r="D75" s="1379"/>
      <c r="E75" s="1321" t="s">
        <v>390</v>
      </c>
      <c r="F75" s="1292" t="s">
        <v>391</v>
      </c>
      <c r="G75" s="379">
        <f>'Matriz de Cumplimiento  I Cuat.'!O87</f>
        <v>1</v>
      </c>
      <c r="H75" s="1290">
        <f>AVERAGE(G75:G81)</f>
        <v>1</v>
      </c>
      <c r="I75" s="1302"/>
    </row>
    <row r="76" spans="2:9" x14ac:dyDescent="0.25">
      <c r="B76" s="459">
        <f t="shared" si="2"/>
        <v>74</v>
      </c>
      <c r="C76" s="1342"/>
      <c r="D76" s="1379"/>
      <c r="E76" s="1383"/>
      <c r="F76" s="1293"/>
      <c r="G76" s="379">
        <f>'Matriz de Cumplimiento  I Cuat.'!O88</f>
        <v>1</v>
      </c>
      <c r="H76" s="1291"/>
      <c r="I76" s="1302"/>
    </row>
    <row r="77" spans="2:9" x14ac:dyDescent="0.25">
      <c r="B77" s="459">
        <f t="shared" si="2"/>
        <v>75</v>
      </c>
      <c r="C77" s="1342"/>
      <c r="D77" s="1379"/>
      <c r="E77" s="1383"/>
      <c r="F77" s="1293"/>
      <c r="G77" s="379">
        <f>'Matriz de Cumplimiento  I Cuat.'!O89</f>
        <v>1</v>
      </c>
      <c r="H77" s="1291"/>
      <c r="I77" s="1302"/>
    </row>
    <row r="78" spans="2:9" x14ac:dyDescent="0.25">
      <c r="B78" s="459">
        <f t="shared" si="2"/>
        <v>76</v>
      </c>
      <c r="C78" s="1342"/>
      <c r="D78" s="1379"/>
      <c r="E78" s="1383"/>
      <c r="F78" s="1293"/>
      <c r="G78" s="379">
        <f>'Matriz de Cumplimiento  I Cuat.'!O90</f>
        <v>1</v>
      </c>
      <c r="H78" s="1291"/>
      <c r="I78" s="1302"/>
    </row>
    <row r="79" spans="2:9" x14ac:dyDescent="0.25">
      <c r="B79" s="459">
        <f t="shared" si="2"/>
        <v>77</v>
      </c>
      <c r="C79" s="1342"/>
      <c r="D79" s="1379"/>
      <c r="E79" s="1383"/>
      <c r="F79" s="1293"/>
      <c r="G79" s="379">
        <f>'Matriz de Cumplimiento  I Cuat.'!O91</f>
        <v>1</v>
      </c>
      <c r="H79" s="1291"/>
      <c r="I79" s="1302"/>
    </row>
    <row r="80" spans="2:9" x14ac:dyDescent="0.25">
      <c r="B80" s="459">
        <f t="shared" si="2"/>
        <v>78</v>
      </c>
      <c r="C80" s="1342"/>
      <c r="D80" s="1379"/>
      <c r="E80" s="1383"/>
      <c r="F80" s="1293"/>
      <c r="G80" s="379">
        <f>'Matriz de Cumplimiento  I Cuat.'!O92</f>
        <v>1</v>
      </c>
      <c r="H80" s="1291"/>
      <c r="I80" s="1302"/>
    </row>
    <row r="81" spans="2:9" x14ac:dyDescent="0.25">
      <c r="B81" s="459">
        <f t="shared" si="2"/>
        <v>79</v>
      </c>
      <c r="C81" s="1342"/>
      <c r="D81" s="1379"/>
      <c r="E81" s="1322"/>
      <c r="F81" s="1294"/>
      <c r="G81" s="379">
        <f>'Matriz de Cumplimiento  I Cuat.'!O93</f>
        <v>1</v>
      </c>
      <c r="H81" s="1291"/>
      <c r="I81" s="1302"/>
    </row>
    <row r="82" spans="2:9" ht="22.5" customHeight="1" x14ac:dyDescent="0.25">
      <c r="B82" s="459">
        <f t="shared" si="2"/>
        <v>80</v>
      </c>
      <c r="C82" s="1342"/>
      <c r="D82" s="1379"/>
      <c r="E82" s="359" t="s">
        <v>400</v>
      </c>
      <c r="F82" s="360" t="s">
        <v>401</v>
      </c>
      <c r="G82" s="379">
        <f>'Matriz de Cumplimiento  I Cuat.'!O94</f>
        <v>1</v>
      </c>
      <c r="H82" s="370">
        <f>G82</f>
        <v>1</v>
      </c>
      <c r="I82" s="1302"/>
    </row>
    <row r="83" spans="2:9" ht="15.75" customHeight="1" x14ac:dyDescent="0.25">
      <c r="B83" s="459">
        <f t="shared" si="2"/>
        <v>81</v>
      </c>
      <c r="C83" s="1342"/>
      <c r="D83" s="1379"/>
      <c r="E83" s="359" t="s">
        <v>404</v>
      </c>
      <c r="F83" s="360" t="s">
        <v>405</v>
      </c>
      <c r="G83" s="379">
        <f>'Matriz de Cumplimiento  I Cuat.'!O95</f>
        <v>1</v>
      </c>
      <c r="H83" s="370">
        <f>G83</f>
        <v>1</v>
      </c>
      <c r="I83" s="1302"/>
    </row>
    <row r="84" spans="2:9" ht="15.75" thickBot="1" x14ac:dyDescent="0.3">
      <c r="B84" s="459">
        <f t="shared" si="2"/>
        <v>82</v>
      </c>
      <c r="C84" s="1342"/>
      <c r="D84" s="1379"/>
      <c r="E84" s="1325" t="s">
        <v>408</v>
      </c>
      <c r="F84" s="1292" t="s">
        <v>409</v>
      </c>
      <c r="G84" s="379">
        <f>'Matriz de Cumplimiento  I Cuat.'!O96</f>
        <v>1</v>
      </c>
      <c r="H84" s="1290">
        <f>AVERAGE(G84:G87)</f>
        <v>1</v>
      </c>
      <c r="I84" s="1302"/>
    </row>
    <row r="85" spans="2:9" ht="15.75" thickBot="1" x14ac:dyDescent="0.3">
      <c r="B85" s="459">
        <f t="shared" si="2"/>
        <v>83</v>
      </c>
      <c r="C85" s="1342"/>
      <c r="D85" s="1379"/>
      <c r="E85" s="1326"/>
      <c r="F85" s="1293" t="s">
        <v>409</v>
      </c>
      <c r="G85" s="379">
        <f>'Matriz de Cumplimiento  I Cuat.'!O97</f>
        <v>1</v>
      </c>
      <c r="H85" s="1291"/>
      <c r="I85" s="1302"/>
    </row>
    <row r="86" spans="2:9" ht="15.75" thickBot="1" x14ac:dyDescent="0.3">
      <c r="B86" s="459">
        <f t="shared" si="2"/>
        <v>84</v>
      </c>
      <c r="C86" s="1342"/>
      <c r="D86" s="1379"/>
      <c r="E86" s="1326"/>
      <c r="F86" s="1293" t="s">
        <v>409</v>
      </c>
      <c r="G86" s="379">
        <f>'Matriz de Cumplimiento  I Cuat.'!O98</f>
        <v>1</v>
      </c>
      <c r="H86" s="1291"/>
      <c r="I86" s="1302"/>
    </row>
    <row r="87" spans="2:9" x14ac:dyDescent="0.25">
      <c r="B87" s="459">
        <f t="shared" si="2"/>
        <v>85</v>
      </c>
      <c r="C87" s="1342"/>
      <c r="D87" s="1379"/>
      <c r="E87" s="1327"/>
      <c r="F87" s="1294" t="s">
        <v>409</v>
      </c>
      <c r="G87" s="379">
        <f>'Matriz de Cumplimiento  I Cuat.'!O99</f>
        <v>1</v>
      </c>
      <c r="H87" s="1291"/>
      <c r="I87" s="1302"/>
    </row>
    <row r="88" spans="2:9" ht="22.5" customHeight="1" thickBot="1" x14ac:dyDescent="0.3">
      <c r="B88" s="459">
        <f t="shared" si="2"/>
        <v>86</v>
      </c>
      <c r="C88" s="1367"/>
      <c r="D88" s="1380"/>
      <c r="E88" s="352" t="s">
        <v>416</v>
      </c>
      <c r="F88" s="364" t="s">
        <v>417</v>
      </c>
      <c r="G88" s="380">
        <f>'Matriz de Cumplimiento  I Cuat.'!O100</f>
        <v>1</v>
      </c>
      <c r="H88" s="369">
        <f>G88</f>
        <v>1</v>
      </c>
      <c r="I88" s="1303"/>
    </row>
    <row r="89" spans="2:9" ht="15.75" thickBot="1" x14ac:dyDescent="0.3">
      <c r="B89" s="459">
        <f t="shared" si="2"/>
        <v>87</v>
      </c>
      <c r="C89" s="1343">
        <v>7</v>
      </c>
      <c r="D89" s="1390" t="s">
        <v>569</v>
      </c>
      <c r="E89" s="1392" t="s">
        <v>421</v>
      </c>
      <c r="F89" s="1393" t="s">
        <v>422</v>
      </c>
      <c r="G89" s="374">
        <f>'Matriz de Cumplimiento  I Cuat.'!O101</f>
        <v>1</v>
      </c>
      <c r="H89" s="1306">
        <f>AVERAGE(G89:G93)</f>
        <v>1</v>
      </c>
      <c r="I89" s="1301">
        <f>AVERAGE(H89:H101)</f>
        <v>0.95000000000000007</v>
      </c>
    </row>
    <row r="90" spans="2:9" ht="15.75" thickBot="1" x14ac:dyDescent="0.3">
      <c r="B90" s="459">
        <f t="shared" si="2"/>
        <v>88</v>
      </c>
      <c r="C90" s="1343"/>
      <c r="D90" s="1391" t="s">
        <v>420</v>
      </c>
      <c r="E90" s="1385"/>
      <c r="F90" s="1394"/>
      <c r="G90" s="374">
        <f>'Matriz de Cumplimiento  I Cuat.'!O102</f>
        <v>1</v>
      </c>
      <c r="H90" s="1290"/>
      <c r="I90" s="1302"/>
    </row>
    <row r="91" spans="2:9" ht="15.75" thickBot="1" x14ac:dyDescent="0.3">
      <c r="B91" s="459">
        <f t="shared" si="2"/>
        <v>89</v>
      </c>
      <c r="C91" s="1343"/>
      <c r="D91" s="1391" t="s">
        <v>420</v>
      </c>
      <c r="E91" s="1385"/>
      <c r="F91" s="1394"/>
      <c r="G91" s="374">
        <f>'Matriz de Cumplimiento  I Cuat.'!O103</f>
        <v>1</v>
      </c>
      <c r="H91" s="1290"/>
      <c r="I91" s="1302"/>
    </row>
    <row r="92" spans="2:9" ht="15.75" thickBot="1" x14ac:dyDescent="0.3">
      <c r="B92" s="459">
        <f t="shared" si="2"/>
        <v>90</v>
      </c>
      <c r="C92" s="1343"/>
      <c r="D92" s="1391" t="s">
        <v>420</v>
      </c>
      <c r="E92" s="1385"/>
      <c r="F92" s="1394"/>
      <c r="G92" s="374">
        <f>'Matriz de Cumplimiento  I Cuat.'!O104</f>
        <v>1</v>
      </c>
      <c r="H92" s="1290"/>
      <c r="I92" s="1302"/>
    </row>
    <row r="93" spans="2:9" ht="15.75" thickBot="1" x14ac:dyDescent="0.3">
      <c r="B93" s="459">
        <f t="shared" si="2"/>
        <v>91</v>
      </c>
      <c r="C93" s="1343"/>
      <c r="D93" s="1391"/>
      <c r="E93" s="1386"/>
      <c r="F93" s="1395"/>
      <c r="G93" s="374">
        <f>'Matriz de Cumplimiento  I Cuat.'!O105</f>
        <v>1</v>
      </c>
      <c r="H93" s="1290"/>
      <c r="I93" s="1302"/>
    </row>
    <row r="94" spans="2:9" ht="21" customHeight="1" thickBot="1" x14ac:dyDescent="0.3">
      <c r="B94" s="459">
        <f t="shared" si="2"/>
        <v>92</v>
      </c>
      <c r="C94" s="1343"/>
      <c r="D94" s="1391" t="s">
        <v>420</v>
      </c>
      <c r="E94" s="331" t="s">
        <v>431</v>
      </c>
      <c r="F94" s="365" t="s">
        <v>432</v>
      </c>
      <c r="G94" s="374">
        <f>'Matriz de Cumplimiento  I Cuat.'!O106</f>
        <v>1</v>
      </c>
      <c r="H94" s="370">
        <f>G94</f>
        <v>1</v>
      </c>
      <c r="I94" s="1302"/>
    </row>
    <row r="95" spans="2:9" ht="15.75" thickBot="1" x14ac:dyDescent="0.3">
      <c r="B95" s="459">
        <f t="shared" si="2"/>
        <v>93</v>
      </c>
      <c r="C95" s="1343"/>
      <c r="D95" s="1391" t="s">
        <v>420</v>
      </c>
      <c r="E95" s="1396" t="s">
        <v>436</v>
      </c>
      <c r="F95" s="1397" t="s">
        <v>437</v>
      </c>
      <c r="G95" s="374">
        <f>'Matriz de Cumplimiento  I Cuat.'!O107</f>
        <v>1</v>
      </c>
      <c r="H95" s="1290">
        <f>AVERAGE(G95:G96)</f>
        <v>1</v>
      </c>
      <c r="I95" s="1302"/>
    </row>
    <row r="96" spans="2:9" ht="15.75" thickBot="1" x14ac:dyDescent="0.3">
      <c r="B96" s="459">
        <f t="shared" si="2"/>
        <v>94</v>
      </c>
      <c r="C96" s="1343"/>
      <c r="D96" s="1391" t="s">
        <v>420</v>
      </c>
      <c r="E96" s="1386"/>
      <c r="F96" s="1395" t="s">
        <v>437</v>
      </c>
      <c r="G96" s="374">
        <f>'Matriz de Cumplimiento  I Cuat.'!O108</f>
        <v>1</v>
      </c>
      <c r="H96" s="1291"/>
      <c r="I96" s="1302"/>
    </row>
    <row r="97" spans="2:9" ht="15.75" thickBot="1" x14ac:dyDescent="0.3">
      <c r="B97" s="459">
        <f t="shared" si="2"/>
        <v>95</v>
      </c>
      <c r="C97" s="1343"/>
      <c r="D97" s="1391" t="s">
        <v>420</v>
      </c>
      <c r="E97" s="1384" t="s">
        <v>441</v>
      </c>
      <c r="F97" s="1387" t="s">
        <v>442</v>
      </c>
      <c r="G97" s="374">
        <f>'Matriz de Cumplimiento  I Cuat.'!O109</f>
        <v>1</v>
      </c>
      <c r="H97" s="1290">
        <f>AVERAGE(G97:G99)</f>
        <v>1</v>
      </c>
      <c r="I97" s="1302"/>
    </row>
    <row r="98" spans="2:9" ht="15.75" thickBot="1" x14ac:dyDescent="0.3">
      <c r="B98" s="459">
        <f t="shared" si="2"/>
        <v>96</v>
      </c>
      <c r="C98" s="1343"/>
      <c r="D98" s="1391" t="s">
        <v>420</v>
      </c>
      <c r="E98" s="1385"/>
      <c r="F98" s="1388" t="s">
        <v>442</v>
      </c>
      <c r="G98" s="374">
        <f>'Matriz de Cumplimiento  I Cuat.'!O110</f>
        <v>1</v>
      </c>
      <c r="H98" s="1291"/>
      <c r="I98" s="1302"/>
    </row>
    <row r="99" spans="2:9" ht="15.75" thickBot="1" x14ac:dyDescent="0.3">
      <c r="B99" s="459">
        <f t="shared" si="2"/>
        <v>97</v>
      </c>
      <c r="C99" s="1343"/>
      <c r="D99" s="1391" t="s">
        <v>420</v>
      </c>
      <c r="E99" s="1386"/>
      <c r="F99" s="1389" t="s">
        <v>442</v>
      </c>
      <c r="G99" s="374">
        <f>'Matriz de Cumplimiento  I Cuat.'!O111</f>
        <v>1</v>
      </c>
      <c r="H99" s="1291"/>
      <c r="I99" s="1302"/>
    </row>
    <row r="100" spans="2:9" ht="21" customHeight="1" thickBot="1" x14ac:dyDescent="0.3">
      <c r="B100" s="459">
        <f t="shared" si="2"/>
        <v>98</v>
      </c>
      <c r="C100" s="1343"/>
      <c r="D100" s="1391" t="s">
        <v>420</v>
      </c>
      <c r="E100" s="356" t="s">
        <v>446</v>
      </c>
      <c r="F100" s="366" t="s">
        <v>447</v>
      </c>
      <c r="G100" s="374">
        <f>'Matriz de Cumplimiento  I Cuat.'!O112</f>
        <v>0.7</v>
      </c>
      <c r="H100" s="370">
        <f>G100</f>
        <v>0.7</v>
      </c>
      <c r="I100" s="1302"/>
    </row>
    <row r="101" spans="2:9" ht="15.75" customHeight="1" thickBot="1" x14ac:dyDescent="0.3">
      <c r="B101" s="459">
        <f t="shared" si="2"/>
        <v>99</v>
      </c>
      <c r="C101" s="1343"/>
      <c r="D101" s="1391" t="s">
        <v>420</v>
      </c>
      <c r="E101" s="388" t="s">
        <v>451</v>
      </c>
      <c r="F101" s="389" t="s">
        <v>452</v>
      </c>
      <c r="G101" s="374">
        <f>'Matriz de Cumplimiento  I Cuat.'!O113</f>
        <v>1</v>
      </c>
      <c r="H101" s="382">
        <f>G101</f>
        <v>1</v>
      </c>
      <c r="I101" s="1302"/>
    </row>
    <row r="102" spans="2:9" ht="15.75" customHeight="1" thickBot="1" x14ac:dyDescent="0.3">
      <c r="B102" s="459">
        <f t="shared" si="2"/>
        <v>100</v>
      </c>
      <c r="C102" s="1341">
        <v>8</v>
      </c>
      <c r="D102" s="1318" t="s">
        <v>570</v>
      </c>
      <c r="E102" s="354" t="s">
        <v>459</v>
      </c>
      <c r="F102" s="358" t="s">
        <v>460</v>
      </c>
      <c r="G102" s="373">
        <f>'Matriz de Cumplimiento  I Cuat.'!O118</f>
        <v>1</v>
      </c>
      <c r="H102" s="1301">
        <f>AVERAGE(G102:G106)</f>
        <v>0.94000000000000006</v>
      </c>
      <c r="I102" s="1301">
        <f>H102</f>
        <v>0.94000000000000006</v>
      </c>
    </row>
    <row r="103" spans="2:9" ht="24" customHeight="1" thickBot="1" x14ac:dyDescent="0.3">
      <c r="B103" s="459">
        <f t="shared" si="2"/>
        <v>101</v>
      </c>
      <c r="C103" s="1341"/>
      <c r="D103" s="1319"/>
      <c r="E103" s="359" t="s">
        <v>463</v>
      </c>
      <c r="F103" s="360" t="s">
        <v>464</v>
      </c>
      <c r="G103" s="373">
        <f>'Matriz de Cumplimiento  I Cuat.'!O119</f>
        <v>1</v>
      </c>
      <c r="H103" s="1374"/>
      <c r="I103" s="1302"/>
    </row>
    <row r="104" spans="2:9" ht="17.25" customHeight="1" thickBot="1" x14ac:dyDescent="0.3">
      <c r="B104" s="459">
        <f t="shared" si="2"/>
        <v>102</v>
      </c>
      <c r="C104" s="1341"/>
      <c r="D104" s="1319"/>
      <c r="E104" s="359" t="s">
        <v>465</v>
      </c>
      <c r="F104" s="360" t="s">
        <v>466</v>
      </c>
      <c r="G104" s="373">
        <f>'Matriz de Cumplimiento  I Cuat.'!O120</f>
        <v>0.7</v>
      </c>
      <c r="H104" s="1374"/>
      <c r="I104" s="1302"/>
    </row>
    <row r="105" spans="2:9" ht="15.75" thickBot="1" x14ac:dyDescent="0.3">
      <c r="B105" s="459">
        <f t="shared" si="2"/>
        <v>103</v>
      </c>
      <c r="C105" s="1341"/>
      <c r="D105" s="1319"/>
      <c r="E105" s="1311" t="s">
        <v>469</v>
      </c>
      <c r="F105" s="1313" t="s">
        <v>470</v>
      </c>
      <c r="G105" s="373">
        <f>'Matriz de Cumplimiento  I Cuat.'!O121</f>
        <v>1</v>
      </c>
      <c r="H105" s="1374"/>
      <c r="I105" s="1302"/>
    </row>
    <row r="106" spans="2:9" ht="15.75" thickBot="1" x14ac:dyDescent="0.3">
      <c r="B106" s="459">
        <f t="shared" si="2"/>
        <v>104</v>
      </c>
      <c r="C106" s="1341"/>
      <c r="D106" s="1320"/>
      <c r="E106" s="1312"/>
      <c r="F106" s="1314"/>
      <c r="G106" s="373">
        <f>'Matriz de Cumplimiento  I Cuat.'!O122</f>
        <v>1</v>
      </c>
      <c r="H106" s="1375"/>
      <c r="I106" s="1303"/>
    </row>
    <row r="107" spans="2:9" ht="21.75" customHeight="1" thickBot="1" x14ac:dyDescent="0.3">
      <c r="B107" s="459">
        <f t="shared" si="2"/>
        <v>105</v>
      </c>
      <c r="C107" s="1343">
        <v>9</v>
      </c>
      <c r="D107" s="1368" t="s">
        <v>571</v>
      </c>
      <c r="E107" s="1370" t="s">
        <v>476</v>
      </c>
      <c r="F107" s="1372" t="s">
        <v>475</v>
      </c>
      <c r="G107" s="373">
        <f>'Matriz de Cumplimiento  I Cuat.'!O124</f>
        <v>0.7</v>
      </c>
      <c r="H107" s="1306">
        <f>AVERAGE(G107:G110)</f>
        <v>0.7</v>
      </c>
      <c r="I107" s="1301">
        <f>H107</f>
        <v>0.7</v>
      </c>
    </row>
    <row r="108" spans="2:9" ht="15.75" thickBot="1" x14ac:dyDescent="0.3">
      <c r="B108" s="459">
        <f t="shared" si="2"/>
        <v>106</v>
      </c>
      <c r="C108" s="1342"/>
      <c r="D108" s="1369"/>
      <c r="E108" s="1371"/>
      <c r="F108" s="1373"/>
      <c r="G108" s="373">
        <f>'Matriz de Cumplimiento  I Cuat.'!O125</f>
        <v>0.7</v>
      </c>
      <c r="H108" s="1290"/>
      <c r="I108" s="1302"/>
    </row>
    <row r="109" spans="2:9" ht="15.75" thickBot="1" x14ac:dyDescent="0.3">
      <c r="B109" s="459">
        <f t="shared" si="2"/>
        <v>107</v>
      </c>
      <c r="C109" s="1342"/>
      <c r="D109" s="1369"/>
      <c r="E109" s="1371"/>
      <c r="F109" s="1373"/>
      <c r="G109" s="373">
        <f>'Matriz de Cumplimiento  I Cuat.'!O126</f>
        <v>0.7</v>
      </c>
      <c r="H109" s="1290"/>
      <c r="I109" s="1302"/>
    </row>
    <row r="110" spans="2:9" ht="15.75" thickBot="1" x14ac:dyDescent="0.3">
      <c r="B110" s="459">
        <f t="shared" si="2"/>
        <v>108</v>
      </c>
      <c r="C110" s="1367"/>
      <c r="D110" s="1369"/>
      <c r="E110" s="1371"/>
      <c r="F110" s="1373"/>
      <c r="G110" s="420">
        <f>'Matriz de Cumplimiento  I Cuat.'!O127</f>
        <v>0.7</v>
      </c>
      <c r="H110" s="1290"/>
      <c r="I110" s="1302"/>
    </row>
    <row r="111" spans="2:9" ht="24.75" customHeight="1" x14ac:dyDescent="0.25">
      <c r="B111" s="459">
        <f t="shared" si="2"/>
        <v>109</v>
      </c>
      <c r="C111" s="1315">
        <v>10</v>
      </c>
      <c r="D111" s="1318" t="s">
        <v>572</v>
      </c>
      <c r="E111" s="334" t="s">
        <v>685</v>
      </c>
      <c r="F111" s="367" t="s">
        <v>686</v>
      </c>
      <c r="G111" s="392">
        <f>'Matriz de Cumplimiento  I Cuat.'!O128</f>
        <v>1</v>
      </c>
      <c r="H111" s="395">
        <f t="shared" ref="H111:H116" si="3">G111</f>
        <v>1</v>
      </c>
      <c r="I111" s="1301">
        <f>AVERAGE(H111:H123)</f>
        <v>0.92500000000000004</v>
      </c>
    </row>
    <row r="112" spans="2:9" ht="15" customHeight="1" x14ac:dyDescent="0.25">
      <c r="B112" s="459">
        <f t="shared" si="2"/>
        <v>110</v>
      </c>
      <c r="C112" s="1316"/>
      <c r="D112" s="1319"/>
      <c r="E112" s="387" t="s">
        <v>483</v>
      </c>
      <c r="F112" s="383" t="s">
        <v>484</v>
      </c>
      <c r="G112" s="393">
        <f>'Matriz de Cumplimiento  I Cuat.'!O129</f>
        <v>0.7</v>
      </c>
      <c r="H112" s="382">
        <f t="shared" si="3"/>
        <v>0.7</v>
      </c>
      <c r="I112" s="1302"/>
    </row>
    <row r="113" spans="2:11" ht="15.75" customHeight="1" x14ac:dyDescent="0.25">
      <c r="B113" s="459">
        <f t="shared" si="2"/>
        <v>111</v>
      </c>
      <c r="C113" s="1316"/>
      <c r="D113" s="1319"/>
      <c r="E113" s="384" t="s">
        <v>494</v>
      </c>
      <c r="F113" s="386" t="s">
        <v>495</v>
      </c>
      <c r="G113" s="393">
        <f>'Matriz de Cumplimiento  I Cuat.'!O138</f>
        <v>1</v>
      </c>
      <c r="H113" s="382">
        <f t="shared" si="3"/>
        <v>1</v>
      </c>
      <c r="I113" s="1302"/>
    </row>
    <row r="114" spans="2:11" ht="15.75" customHeight="1" x14ac:dyDescent="0.25">
      <c r="B114" s="459">
        <f t="shared" si="2"/>
        <v>112</v>
      </c>
      <c r="C114" s="1316"/>
      <c r="D114" s="1319"/>
      <c r="E114" s="384" t="s">
        <v>506</v>
      </c>
      <c r="F114" s="386" t="s">
        <v>507</v>
      </c>
      <c r="G114" s="393">
        <f>'Matriz de Cumplimiento  I Cuat.'!O153</f>
        <v>1</v>
      </c>
      <c r="H114" s="382">
        <f t="shared" si="3"/>
        <v>1</v>
      </c>
      <c r="I114" s="1302"/>
    </row>
    <row r="115" spans="2:11" ht="15" customHeight="1" x14ac:dyDescent="0.25">
      <c r="B115" s="459">
        <f t="shared" si="2"/>
        <v>113</v>
      </c>
      <c r="C115" s="1316"/>
      <c r="D115" s="1319"/>
      <c r="E115" s="384" t="s">
        <v>512</v>
      </c>
      <c r="F115" s="353" t="s">
        <v>513</v>
      </c>
      <c r="G115" s="393">
        <f>'Matriz de Cumplimiento  I Cuat.'!O162</f>
        <v>1</v>
      </c>
      <c r="H115" s="382">
        <f t="shared" si="3"/>
        <v>1</v>
      </c>
      <c r="I115" s="1302"/>
    </row>
    <row r="116" spans="2:11" ht="15" customHeight="1" x14ac:dyDescent="0.25">
      <c r="B116" s="459">
        <f t="shared" si="2"/>
        <v>114</v>
      </c>
      <c r="C116" s="1316"/>
      <c r="D116" s="1319"/>
      <c r="E116" s="384" t="s">
        <v>515</v>
      </c>
      <c r="F116" s="353" t="s">
        <v>516</v>
      </c>
      <c r="G116" s="393">
        <f>'Matriz de Cumplimiento  I Cuat.'!O163</f>
        <v>0.7</v>
      </c>
      <c r="H116" s="382">
        <f t="shared" si="3"/>
        <v>0.7</v>
      </c>
      <c r="I116" s="1302"/>
    </row>
    <row r="117" spans="2:11" x14ac:dyDescent="0.25">
      <c r="B117" s="459">
        <f t="shared" si="2"/>
        <v>115</v>
      </c>
      <c r="C117" s="1316"/>
      <c r="D117" s="1319"/>
      <c r="E117" s="1321" t="s">
        <v>520</v>
      </c>
      <c r="F117" s="1323" t="s">
        <v>521</v>
      </c>
      <c r="G117" s="393">
        <f>'Matriz de Cumplimiento  I Cuat.'!O164</f>
        <v>0.7</v>
      </c>
      <c r="H117" s="1290">
        <f>AVERAGE(G117:G118)</f>
        <v>0.85</v>
      </c>
      <c r="I117" s="1302"/>
    </row>
    <row r="118" spans="2:11" x14ac:dyDescent="0.25">
      <c r="B118" s="459">
        <f t="shared" si="2"/>
        <v>116</v>
      </c>
      <c r="C118" s="1316"/>
      <c r="D118" s="1319"/>
      <c r="E118" s="1322"/>
      <c r="F118" s="1324"/>
      <c r="G118" s="393">
        <f>'Matriz de Cumplimiento  I Cuat.'!O165</f>
        <v>1</v>
      </c>
      <c r="H118" s="1291"/>
      <c r="I118" s="1302"/>
    </row>
    <row r="119" spans="2:11" x14ac:dyDescent="0.25">
      <c r="B119" s="459">
        <f t="shared" si="2"/>
        <v>117</v>
      </c>
      <c r="C119" s="1316"/>
      <c r="D119" s="1319"/>
      <c r="E119" s="1321" t="s">
        <v>525</v>
      </c>
      <c r="F119" s="1313" t="s">
        <v>526</v>
      </c>
      <c r="G119" s="393">
        <f>'Matriz de Cumplimiento  I Cuat.'!O166</f>
        <v>1</v>
      </c>
      <c r="H119" s="1290">
        <f>AVERAGE(G119:G120)</f>
        <v>1</v>
      </c>
      <c r="I119" s="1302"/>
    </row>
    <row r="120" spans="2:11" x14ac:dyDescent="0.25">
      <c r="B120" s="459">
        <f t="shared" si="2"/>
        <v>118</v>
      </c>
      <c r="C120" s="1316"/>
      <c r="D120" s="1319"/>
      <c r="E120" s="1322"/>
      <c r="F120" s="1294" t="s">
        <v>526</v>
      </c>
      <c r="G120" s="393">
        <f>'Matriz de Cumplimiento  I Cuat.'!O167</f>
        <v>1</v>
      </c>
      <c r="H120" s="1291"/>
      <c r="I120" s="1302"/>
    </row>
    <row r="121" spans="2:11" ht="23.25" customHeight="1" x14ac:dyDescent="0.25">
      <c r="B121" s="459">
        <f t="shared" si="2"/>
        <v>119</v>
      </c>
      <c r="C121" s="1316"/>
      <c r="D121" s="1319"/>
      <c r="E121" s="390" t="s">
        <v>530</v>
      </c>
      <c r="F121" s="360" t="s">
        <v>531</v>
      </c>
      <c r="G121" s="393">
        <f>'Matriz de Cumplimiento  I Cuat.'!O168</f>
        <v>1</v>
      </c>
      <c r="H121" s="382">
        <f>G121</f>
        <v>1</v>
      </c>
      <c r="I121" s="1302"/>
      <c r="J121" s="397"/>
      <c r="K121" s="397"/>
    </row>
    <row r="122" spans="2:11" ht="23.25" customHeight="1" x14ac:dyDescent="0.25">
      <c r="B122" s="459">
        <f t="shared" si="2"/>
        <v>120</v>
      </c>
      <c r="C122" s="1316"/>
      <c r="D122" s="1319"/>
      <c r="E122" s="1398" t="s">
        <v>535</v>
      </c>
      <c r="F122" s="1304" t="s">
        <v>536</v>
      </c>
      <c r="G122" s="375">
        <f>'Matriz de Cumplimiento  I Cuat.'!O169</f>
        <v>1</v>
      </c>
      <c r="H122" s="1374">
        <f>AVERAGE(G122:G123)</f>
        <v>1</v>
      </c>
      <c r="I122" s="1302"/>
    </row>
    <row r="123" spans="2:11" ht="15.75" customHeight="1" thickBot="1" x14ac:dyDescent="0.3">
      <c r="B123" s="460">
        <f t="shared" si="2"/>
        <v>121</v>
      </c>
      <c r="C123" s="1317"/>
      <c r="D123" s="1320"/>
      <c r="E123" s="1399"/>
      <c r="F123" s="1305"/>
      <c r="G123" s="381">
        <f>'Matriz de Cumplimiento  I Cuat.'!O170</f>
        <v>1</v>
      </c>
      <c r="H123" s="1375"/>
      <c r="I123" s="1303"/>
    </row>
    <row r="124" spans="2:11" ht="24.75" customHeight="1" x14ac:dyDescent="0.25">
      <c r="B124" s="335"/>
      <c r="C124" s="335"/>
      <c r="D124" s="335"/>
      <c r="E124" s="335"/>
      <c r="F124" s="335"/>
      <c r="G124" s="1295" t="s">
        <v>727</v>
      </c>
      <c r="H124" s="1296"/>
      <c r="I124" s="1299">
        <f>AVERAGE(I3:I123)</f>
        <v>0.93837500000000007</v>
      </c>
    </row>
    <row r="125" spans="2:11" ht="24.75" customHeight="1" x14ac:dyDescent="0.25">
      <c r="G125" s="1295"/>
      <c r="H125" s="1296"/>
      <c r="I125" s="1299"/>
    </row>
    <row r="126" spans="2:11" ht="24.75" customHeight="1" thickBot="1" x14ac:dyDescent="0.3">
      <c r="G126" s="1297"/>
      <c r="H126" s="1298"/>
      <c r="I126" s="1300"/>
    </row>
  </sheetData>
  <sheetProtection algorithmName="SHA-512" hashValue="pDWNRJ5G+6BaQIrZwn4LcQAoxzKiecdNMVpffX1/3jNQKJjzgMzOcrABjjlf9wPx/VX/c4GI+PC8ETLkC6Tbsw==" saltValue="vsyYviceguinJVTimWvcvw==" spinCount="100000" sheet="1" objects="1" scenarios="1" formatCells="0" formatColumns="0" formatRows="0"/>
  <mergeCells count="97">
    <mergeCell ref="E122:E123"/>
    <mergeCell ref="H122:H123"/>
    <mergeCell ref="H119:H120"/>
    <mergeCell ref="C102:C106"/>
    <mergeCell ref="D102:D106"/>
    <mergeCell ref="H117:H118"/>
    <mergeCell ref="E97:E99"/>
    <mergeCell ref="F97:F99"/>
    <mergeCell ref="C89:C101"/>
    <mergeCell ref="D89:D101"/>
    <mergeCell ref="E89:E93"/>
    <mergeCell ref="F89:F93"/>
    <mergeCell ref="E95:E96"/>
    <mergeCell ref="F95:F96"/>
    <mergeCell ref="C67:C88"/>
    <mergeCell ref="D67:D88"/>
    <mergeCell ref="E67:E74"/>
    <mergeCell ref="F67:F74"/>
    <mergeCell ref="E75:E81"/>
    <mergeCell ref="H31:H33"/>
    <mergeCell ref="I28:I38"/>
    <mergeCell ref="C107:C110"/>
    <mergeCell ref="D107:D110"/>
    <mergeCell ref="E107:E110"/>
    <mergeCell ref="F107:F110"/>
    <mergeCell ref="H107:H110"/>
    <mergeCell ref="I107:I110"/>
    <mergeCell ref="H102:H106"/>
    <mergeCell ref="H39:H54"/>
    <mergeCell ref="H55:H58"/>
    <mergeCell ref="I39:I61"/>
    <mergeCell ref="H63:H65"/>
    <mergeCell ref="I62:I66"/>
    <mergeCell ref="H67:H74"/>
    <mergeCell ref="H75:H81"/>
    <mergeCell ref="H4:H8"/>
    <mergeCell ref="H9:H12"/>
    <mergeCell ref="H13:H16"/>
    <mergeCell ref="I3:I17"/>
    <mergeCell ref="H18:H19"/>
    <mergeCell ref="I18:I27"/>
    <mergeCell ref="C2:D2"/>
    <mergeCell ref="E2:F2"/>
    <mergeCell ref="C3:F3"/>
    <mergeCell ref="C4:C17"/>
    <mergeCell ref="D4:D17"/>
    <mergeCell ref="E4:E8"/>
    <mergeCell ref="F4:F8"/>
    <mergeCell ref="E9:E12"/>
    <mergeCell ref="F9:F12"/>
    <mergeCell ref="E13:E16"/>
    <mergeCell ref="F13:F16"/>
    <mergeCell ref="C28:C38"/>
    <mergeCell ref="D28:D38"/>
    <mergeCell ref="E31:E33"/>
    <mergeCell ref="E34:E35"/>
    <mergeCell ref="F34:F35"/>
    <mergeCell ref="C62:C66"/>
    <mergeCell ref="C39:C61"/>
    <mergeCell ref="D39:D61"/>
    <mergeCell ref="E39:E54"/>
    <mergeCell ref="F39:F54"/>
    <mergeCell ref="F18:F19"/>
    <mergeCell ref="D62:D66"/>
    <mergeCell ref="E63:E65"/>
    <mergeCell ref="F63:F65"/>
    <mergeCell ref="F31:F33"/>
    <mergeCell ref="B1:I1"/>
    <mergeCell ref="E105:E106"/>
    <mergeCell ref="F105:F106"/>
    <mergeCell ref="C111:C123"/>
    <mergeCell ref="D111:D123"/>
    <mergeCell ref="E119:E120"/>
    <mergeCell ref="F119:F120"/>
    <mergeCell ref="E117:E118"/>
    <mergeCell ref="F117:F118"/>
    <mergeCell ref="E55:E60"/>
    <mergeCell ref="F55:F60"/>
    <mergeCell ref="E84:E87"/>
    <mergeCell ref="C18:C27"/>
    <mergeCell ref="H34:H35"/>
    <mergeCell ref="D18:D27"/>
    <mergeCell ref="E18:E19"/>
    <mergeCell ref="G39:G54"/>
    <mergeCell ref="H84:H87"/>
    <mergeCell ref="F75:F81"/>
    <mergeCell ref="G124:H126"/>
    <mergeCell ref="I124:I126"/>
    <mergeCell ref="I67:I88"/>
    <mergeCell ref="I89:I101"/>
    <mergeCell ref="F84:F87"/>
    <mergeCell ref="I102:I106"/>
    <mergeCell ref="I111:I123"/>
    <mergeCell ref="F122:F123"/>
    <mergeCell ref="H89:H93"/>
    <mergeCell ref="H95:H96"/>
    <mergeCell ref="H97:H9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6"/>
  <sheetViews>
    <sheetView topLeftCell="C1" zoomScale="85" zoomScaleNormal="85" workbookViewId="0">
      <selection activeCell="G18" sqref="G18:G117"/>
    </sheetView>
  </sheetViews>
  <sheetFormatPr baseColWidth="10" defaultColWidth="11.42578125" defaultRowHeight="15" x14ac:dyDescent="0.25"/>
  <cols>
    <col min="1" max="1" width="2.28515625" style="368" customWidth="1"/>
    <col min="2" max="2" width="6.7109375" style="368" customWidth="1"/>
    <col min="3" max="5" width="11.42578125" style="368"/>
    <col min="6" max="6" width="11.42578125" style="368" customWidth="1"/>
    <col min="7" max="7" width="15.28515625" style="368" customWidth="1"/>
    <col min="8" max="8" width="13.5703125" style="368" customWidth="1"/>
    <col min="9" max="9" width="12.5703125" style="368" customWidth="1"/>
    <col min="10" max="11" width="11.42578125" style="368"/>
    <col min="12" max="12" width="59.42578125" style="368" bestFit="1" customWidth="1"/>
    <col min="13" max="13" width="21" style="368" bestFit="1" customWidth="1"/>
    <col min="14" max="15" width="11.42578125" style="368"/>
    <col min="16" max="16" width="21.85546875" style="368" customWidth="1"/>
    <col min="17" max="25" width="11.42578125" style="368"/>
    <col min="26" max="26" width="59.5703125" style="368" customWidth="1"/>
    <col min="27" max="16384" width="11.42578125" style="368"/>
  </cols>
  <sheetData>
    <row r="1" spans="2:30" ht="24.75" customHeight="1" thickBot="1" x14ac:dyDescent="0.3">
      <c r="B1" s="1409" t="s">
        <v>729</v>
      </c>
      <c r="C1" s="1410"/>
      <c r="D1" s="1410"/>
      <c r="E1" s="1410"/>
      <c r="F1" s="1410"/>
      <c r="G1" s="1410"/>
      <c r="H1" s="1410"/>
      <c r="I1" s="1411"/>
    </row>
    <row r="2" spans="2:30" ht="60.75" thickBot="1" x14ac:dyDescent="0.3">
      <c r="B2" s="438" t="s">
        <v>553</v>
      </c>
      <c r="C2" s="1412" t="s">
        <v>195</v>
      </c>
      <c r="D2" s="1413"/>
      <c r="E2" s="1413" t="s">
        <v>196</v>
      </c>
      <c r="F2" s="1414"/>
      <c r="G2" s="439" t="s">
        <v>866</v>
      </c>
      <c r="H2" s="440" t="s">
        <v>723</v>
      </c>
      <c r="I2" s="441" t="s">
        <v>725</v>
      </c>
      <c r="Z2" s="1406" t="s">
        <v>740</v>
      </c>
      <c r="AA2" s="1403" t="s">
        <v>741</v>
      </c>
      <c r="AB2" s="1404"/>
      <c r="AC2" s="1404"/>
      <c r="AD2" s="1405"/>
    </row>
    <row r="3" spans="2:30" ht="24.75" thickBot="1" x14ac:dyDescent="0.3">
      <c r="B3" s="405">
        <v>1</v>
      </c>
      <c r="C3" s="1358" t="s">
        <v>206</v>
      </c>
      <c r="D3" s="1359"/>
      <c r="E3" s="1359"/>
      <c r="F3" s="1359"/>
      <c r="G3" s="402">
        <f>'Matriz de Cumplimiento  I Cuat.'!Q5</f>
        <v>1</v>
      </c>
      <c r="H3" s="435">
        <f>G3</f>
        <v>1</v>
      </c>
      <c r="I3" s="1362">
        <f>AVERAGE(H3:H17)</f>
        <v>1</v>
      </c>
      <c r="L3" s="452" t="s">
        <v>740</v>
      </c>
      <c r="M3" s="453" t="s">
        <v>741</v>
      </c>
      <c r="P3" s="770"/>
      <c r="Q3" s="1408" t="s">
        <v>978</v>
      </c>
      <c r="R3" s="1408"/>
      <c r="S3" s="1408" t="s">
        <v>979</v>
      </c>
      <c r="T3" s="1408"/>
      <c r="U3" s="1408" t="s">
        <v>980</v>
      </c>
      <c r="V3" s="1408"/>
      <c r="W3" s="1408" t="s">
        <v>981</v>
      </c>
      <c r="X3" s="1408"/>
      <c r="Z3" s="1407"/>
      <c r="AA3" s="771" t="s">
        <v>982</v>
      </c>
      <c r="AB3" s="771" t="s">
        <v>983</v>
      </c>
      <c r="AC3" s="771" t="s">
        <v>984</v>
      </c>
      <c r="AD3" s="772" t="s">
        <v>985</v>
      </c>
    </row>
    <row r="4" spans="2:30" ht="20.25" customHeight="1" thickBot="1" x14ac:dyDescent="0.3">
      <c r="B4" s="406">
        <f t="shared" ref="B4:B67" si="0">B3+1</f>
        <v>2</v>
      </c>
      <c r="C4" s="1328">
        <v>1</v>
      </c>
      <c r="D4" s="1351" t="s">
        <v>563</v>
      </c>
      <c r="E4" s="1340" t="s">
        <v>210</v>
      </c>
      <c r="F4" s="1340" t="s">
        <v>211</v>
      </c>
      <c r="G4" s="399">
        <f>'Matriz de Cumplimiento  I Cuat.'!Q6</f>
        <v>1</v>
      </c>
      <c r="H4" s="1360">
        <f>AVERAGE(G4:G8)</f>
        <v>1</v>
      </c>
      <c r="I4" s="1363"/>
      <c r="L4" s="444" t="s">
        <v>730</v>
      </c>
      <c r="M4" s="445">
        <f>I3</f>
        <v>1</v>
      </c>
      <c r="P4" s="752" t="s">
        <v>857</v>
      </c>
      <c r="Q4" s="762" t="s">
        <v>858</v>
      </c>
      <c r="R4" s="753" t="s">
        <v>859</v>
      </c>
      <c r="S4" s="762" t="s">
        <v>858</v>
      </c>
      <c r="T4" s="753" t="s">
        <v>859</v>
      </c>
      <c r="U4" s="762" t="s">
        <v>858</v>
      </c>
      <c r="V4" s="753" t="s">
        <v>859</v>
      </c>
      <c r="W4" s="762" t="s">
        <v>858</v>
      </c>
      <c r="X4" s="754" t="s">
        <v>859</v>
      </c>
      <c r="Z4" s="776" t="s">
        <v>730</v>
      </c>
      <c r="AA4" s="777">
        <f>+M4</f>
        <v>1</v>
      </c>
      <c r="AB4" s="777">
        <v>1</v>
      </c>
      <c r="AC4" s="777">
        <v>1</v>
      </c>
      <c r="AD4" s="778">
        <v>1</v>
      </c>
    </row>
    <row r="5" spans="2:30" ht="15.75" thickBot="1" x14ac:dyDescent="0.3">
      <c r="B5" s="407">
        <f t="shared" si="0"/>
        <v>3</v>
      </c>
      <c r="C5" s="1328"/>
      <c r="D5" s="1351" t="s">
        <v>216</v>
      </c>
      <c r="E5" s="1340"/>
      <c r="F5" s="1340" t="s">
        <v>217</v>
      </c>
      <c r="G5" s="399">
        <f>'Matriz de Cumplimiento  I Cuat.'!Q7</f>
        <v>1</v>
      </c>
      <c r="H5" s="1361"/>
      <c r="I5" s="1363"/>
      <c r="L5" s="442" t="s">
        <v>731</v>
      </c>
      <c r="M5" s="443">
        <f>I18</f>
        <v>0.93333333333333335</v>
      </c>
      <c r="P5" s="755" t="s">
        <v>860</v>
      </c>
      <c r="Q5" s="756">
        <v>106</v>
      </c>
      <c r="R5" s="757">
        <v>1</v>
      </c>
      <c r="S5" s="756">
        <v>106</v>
      </c>
      <c r="T5" s="757">
        <v>1</v>
      </c>
      <c r="U5" s="756">
        <v>106</v>
      </c>
      <c r="V5" s="757">
        <v>1</v>
      </c>
      <c r="W5" s="756">
        <v>106</v>
      </c>
      <c r="X5" s="758">
        <v>1</v>
      </c>
      <c r="Z5" s="773" t="s">
        <v>731</v>
      </c>
      <c r="AA5" s="774">
        <f t="shared" ref="AA5:AA13" si="1">+M5</f>
        <v>0.93333333333333335</v>
      </c>
      <c r="AB5" s="774">
        <v>0.9</v>
      </c>
      <c r="AC5" s="774">
        <v>0.86670000000000003</v>
      </c>
      <c r="AD5" s="775">
        <v>0.86670000000000003</v>
      </c>
    </row>
    <row r="6" spans="2:30" ht="15.75" thickBot="1" x14ac:dyDescent="0.3">
      <c r="B6" s="407">
        <f t="shared" si="0"/>
        <v>4</v>
      </c>
      <c r="C6" s="1328"/>
      <c r="D6" s="1351" t="s">
        <v>216</v>
      </c>
      <c r="E6" s="1340"/>
      <c r="F6" s="1340" t="s">
        <v>217</v>
      </c>
      <c r="G6" s="399">
        <f>'Matriz de Cumplimiento  I Cuat.'!Q8</f>
        <v>1</v>
      </c>
      <c r="H6" s="1361"/>
      <c r="I6" s="1363"/>
      <c r="L6" s="442" t="s">
        <v>732</v>
      </c>
      <c r="M6" s="443">
        <f>I28</f>
        <v>0.92500000000000004</v>
      </c>
      <c r="P6" s="752" t="s">
        <v>861</v>
      </c>
      <c r="Q6" s="759">
        <v>85</v>
      </c>
      <c r="R6" s="760">
        <f>+Q6/Q$5</f>
        <v>0.80188679245283023</v>
      </c>
      <c r="S6" s="759">
        <v>87</v>
      </c>
      <c r="T6" s="760">
        <v>0.82</v>
      </c>
      <c r="U6" s="759">
        <v>84</v>
      </c>
      <c r="V6" s="760">
        <v>0.79</v>
      </c>
      <c r="W6" s="759">
        <v>77</v>
      </c>
      <c r="X6" s="761">
        <v>0.73</v>
      </c>
      <c r="Z6" s="776" t="s">
        <v>732</v>
      </c>
      <c r="AA6" s="777">
        <f t="shared" si="1"/>
        <v>0.92500000000000004</v>
      </c>
      <c r="AB6" s="777">
        <v>0.90629999999999999</v>
      </c>
      <c r="AC6" s="777">
        <v>0.90629999999999999</v>
      </c>
      <c r="AD6" s="778">
        <v>0.86880000000000002</v>
      </c>
    </row>
    <row r="7" spans="2:30" ht="15.75" thickBot="1" x14ac:dyDescent="0.3">
      <c r="B7" s="407">
        <f t="shared" si="0"/>
        <v>5</v>
      </c>
      <c r="C7" s="1328"/>
      <c r="D7" s="1351" t="s">
        <v>216</v>
      </c>
      <c r="E7" s="1340"/>
      <c r="F7" s="1340" t="s">
        <v>217</v>
      </c>
      <c r="G7" s="399">
        <f>'Matriz de Cumplimiento  I Cuat.'!Q9</f>
        <v>1</v>
      </c>
      <c r="H7" s="1361"/>
      <c r="I7" s="1363"/>
      <c r="L7" s="442" t="s">
        <v>733</v>
      </c>
      <c r="M7" s="443">
        <f>I39</f>
        <v>0.92500000000000004</v>
      </c>
      <c r="P7" s="755" t="s">
        <v>862</v>
      </c>
      <c r="Q7" s="756">
        <v>20</v>
      </c>
      <c r="R7" s="757">
        <f t="shared" ref="R7:R9" si="2">+Q7/Q$5</f>
        <v>0.18867924528301888</v>
      </c>
      <c r="S7" s="756">
        <v>18</v>
      </c>
      <c r="T7" s="757">
        <v>0.17</v>
      </c>
      <c r="U7" s="756">
        <v>20</v>
      </c>
      <c r="V7" s="757">
        <v>0.19</v>
      </c>
      <c r="W7" s="756">
        <v>27</v>
      </c>
      <c r="X7" s="758">
        <v>0.25</v>
      </c>
      <c r="Z7" s="773" t="s">
        <v>733</v>
      </c>
      <c r="AA7" s="774">
        <f t="shared" si="1"/>
        <v>0.92500000000000004</v>
      </c>
      <c r="AB7" s="774">
        <v>0.92500000000000004</v>
      </c>
      <c r="AC7" s="774">
        <v>0.92500000000000004</v>
      </c>
      <c r="AD7" s="775">
        <v>0.77500000000000002</v>
      </c>
    </row>
    <row r="8" spans="2:30" ht="15.75" thickBot="1" x14ac:dyDescent="0.3">
      <c r="B8" s="407">
        <f t="shared" si="0"/>
        <v>6</v>
      </c>
      <c r="C8" s="1328"/>
      <c r="D8" s="1351" t="s">
        <v>216</v>
      </c>
      <c r="E8" s="1340"/>
      <c r="F8" s="1340" t="s">
        <v>217</v>
      </c>
      <c r="G8" s="399">
        <f>'Matriz de Cumplimiento  I Cuat.'!Q10</f>
        <v>1</v>
      </c>
      <c r="H8" s="1361"/>
      <c r="I8" s="1363"/>
      <c r="L8" s="442" t="s">
        <v>734</v>
      </c>
      <c r="M8" s="443">
        <f>I62</f>
        <v>0.9</v>
      </c>
      <c r="P8" s="752" t="s">
        <v>863</v>
      </c>
      <c r="Q8" s="759">
        <v>0</v>
      </c>
      <c r="R8" s="760">
        <f t="shared" si="2"/>
        <v>0</v>
      </c>
      <c r="S8" s="759">
        <v>0</v>
      </c>
      <c r="T8" s="760">
        <v>0</v>
      </c>
      <c r="U8" s="759">
        <v>1</v>
      </c>
      <c r="V8" s="760">
        <v>0.01</v>
      </c>
      <c r="W8" s="759">
        <v>1</v>
      </c>
      <c r="X8" s="761">
        <v>0.01</v>
      </c>
      <c r="Z8" s="776" t="s">
        <v>734</v>
      </c>
      <c r="AA8" s="777">
        <f t="shared" si="1"/>
        <v>0.9</v>
      </c>
      <c r="AB8" s="777">
        <v>1</v>
      </c>
      <c r="AC8" s="777">
        <v>1</v>
      </c>
      <c r="AD8" s="778">
        <v>1</v>
      </c>
    </row>
    <row r="9" spans="2:30" ht="15.75" thickBot="1" x14ac:dyDescent="0.3">
      <c r="B9" s="407">
        <f t="shared" si="0"/>
        <v>7</v>
      </c>
      <c r="C9" s="1328"/>
      <c r="D9" s="1351" t="s">
        <v>216</v>
      </c>
      <c r="E9" s="1340" t="s">
        <v>228</v>
      </c>
      <c r="F9" s="1340" t="s">
        <v>229</v>
      </c>
      <c r="G9" s="399">
        <f>'Matriz de Cumplimiento  I Cuat.'!Q11</f>
        <v>1</v>
      </c>
      <c r="H9" s="1360">
        <f>AVERAGE(G9:G12)</f>
        <v>1</v>
      </c>
      <c r="I9" s="1363"/>
      <c r="L9" s="442" t="s">
        <v>735</v>
      </c>
      <c r="M9" s="443">
        <f>I67</f>
        <v>0.94375000000000009</v>
      </c>
      <c r="P9" s="755" t="s">
        <v>864</v>
      </c>
      <c r="Q9" s="756">
        <v>1</v>
      </c>
      <c r="R9" s="757">
        <f t="shared" si="2"/>
        <v>9.433962264150943E-3</v>
      </c>
      <c r="S9" s="756">
        <v>1</v>
      </c>
      <c r="T9" s="757">
        <v>0.01</v>
      </c>
      <c r="U9" s="756">
        <v>1</v>
      </c>
      <c r="V9" s="757">
        <v>0.01</v>
      </c>
      <c r="W9" s="756">
        <v>1</v>
      </c>
      <c r="X9" s="758">
        <v>0.01</v>
      </c>
      <c r="Z9" s="773" t="s">
        <v>735</v>
      </c>
      <c r="AA9" s="774">
        <f t="shared" si="1"/>
        <v>0.94375000000000009</v>
      </c>
      <c r="AB9" s="774">
        <v>0.99380000000000002</v>
      </c>
      <c r="AC9" s="774">
        <v>0.94379999999999997</v>
      </c>
      <c r="AD9" s="775">
        <v>0.94379999999999997</v>
      </c>
    </row>
    <row r="10" spans="2:30" ht="15.75" thickBot="1" x14ac:dyDescent="0.3">
      <c r="B10" s="407">
        <f t="shared" si="0"/>
        <v>8</v>
      </c>
      <c r="C10" s="1328"/>
      <c r="D10" s="1351" t="s">
        <v>216</v>
      </c>
      <c r="E10" s="1340"/>
      <c r="F10" s="1340"/>
      <c r="G10" s="399">
        <f>'Matriz de Cumplimiento  I Cuat.'!Q12</f>
        <v>1</v>
      </c>
      <c r="H10" s="1361"/>
      <c r="I10" s="1363"/>
      <c r="L10" s="442" t="s">
        <v>736</v>
      </c>
      <c r="M10" s="443">
        <f>I89</f>
        <v>0.94</v>
      </c>
      <c r="Z10" s="776" t="s">
        <v>736</v>
      </c>
      <c r="AA10" s="777">
        <f t="shared" si="1"/>
        <v>0.94</v>
      </c>
      <c r="AB10" s="777">
        <v>0.99</v>
      </c>
      <c r="AC10" s="777">
        <v>0.93169999999999997</v>
      </c>
      <c r="AD10" s="778">
        <v>0.93169999999999997</v>
      </c>
    </row>
    <row r="11" spans="2:30" ht="15.75" thickBot="1" x14ac:dyDescent="0.3">
      <c r="B11" s="407">
        <f t="shared" si="0"/>
        <v>9</v>
      </c>
      <c r="C11" s="1328"/>
      <c r="D11" s="1351" t="s">
        <v>216</v>
      </c>
      <c r="E11" s="1340"/>
      <c r="F11" s="1340"/>
      <c r="G11" s="399">
        <f>'Matriz de Cumplimiento  I Cuat.'!Q13</f>
        <v>1</v>
      </c>
      <c r="H11" s="1361"/>
      <c r="I11" s="1363"/>
      <c r="L11" s="442" t="s">
        <v>737</v>
      </c>
      <c r="M11" s="443">
        <f>I102</f>
        <v>0.88000000000000012</v>
      </c>
      <c r="Z11" s="773" t="s">
        <v>737</v>
      </c>
      <c r="AA11" s="774">
        <f t="shared" si="1"/>
        <v>0.88000000000000012</v>
      </c>
      <c r="AB11" s="774">
        <v>0.94</v>
      </c>
      <c r="AC11" s="774">
        <v>0.94</v>
      </c>
      <c r="AD11" s="775">
        <v>0.88</v>
      </c>
    </row>
    <row r="12" spans="2:30" ht="15.75" thickBot="1" x14ac:dyDescent="0.3">
      <c r="B12" s="407">
        <f t="shared" si="0"/>
        <v>10</v>
      </c>
      <c r="C12" s="1328"/>
      <c r="D12" s="1351" t="s">
        <v>216</v>
      </c>
      <c r="E12" s="1340"/>
      <c r="F12" s="1340"/>
      <c r="G12" s="399">
        <f>'Matriz de Cumplimiento  I Cuat.'!Q14</f>
        <v>1</v>
      </c>
      <c r="H12" s="1361"/>
      <c r="I12" s="1363"/>
      <c r="L12" s="442" t="s">
        <v>738</v>
      </c>
      <c r="M12" s="443">
        <f>I107</f>
        <v>0.7</v>
      </c>
      <c r="Z12" s="776" t="s">
        <v>738</v>
      </c>
      <c r="AA12" s="777">
        <f t="shared" si="1"/>
        <v>0.7</v>
      </c>
      <c r="AB12" s="777">
        <v>0.7</v>
      </c>
      <c r="AC12" s="777">
        <v>0.7</v>
      </c>
      <c r="AD12" s="778">
        <v>0.7</v>
      </c>
    </row>
    <row r="13" spans="2:30" ht="15.75" thickBot="1" x14ac:dyDescent="0.3">
      <c r="B13" s="407">
        <f t="shared" si="0"/>
        <v>11</v>
      </c>
      <c r="C13" s="1328"/>
      <c r="D13" s="1351" t="s">
        <v>216</v>
      </c>
      <c r="E13" s="1340" t="s">
        <v>238</v>
      </c>
      <c r="F13" s="1340" t="s">
        <v>239</v>
      </c>
      <c r="G13" s="399">
        <f>'Matriz de Cumplimiento  I Cuat.'!Q15</f>
        <v>1</v>
      </c>
      <c r="H13" s="1360">
        <f>AVERAGE(G13:G16)</f>
        <v>1</v>
      </c>
      <c r="I13" s="1363"/>
      <c r="L13" s="442" t="s">
        <v>739</v>
      </c>
      <c r="M13" s="443">
        <f>I111</f>
        <v>0.92500000000000004</v>
      </c>
      <c r="Z13" s="773" t="s">
        <v>739</v>
      </c>
      <c r="AA13" s="774">
        <f t="shared" si="1"/>
        <v>0.92500000000000004</v>
      </c>
      <c r="AB13" s="774" t="s">
        <v>986</v>
      </c>
      <c r="AC13" s="774">
        <v>0.95499999999999996</v>
      </c>
      <c r="AD13" s="775">
        <v>0.88</v>
      </c>
    </row>
    <row r="14" spans="2:30" ht="15.75" customHeight="1" thickBot="1" x14ac:dyDescent="0.3">
      <c r="B14" s="407">
        <f t="shared" si="0"/>
        <v>12</v>
      </c>
      <c r="C14" s="1328"/>
      <c r="D14" s="1351"/>
      <c r="E14" s="1340"/>
      <c r="F14" s="1340"/>
      <c r="G14" s="399">
        <f>'Matriz de Cumplimiento  I Cuat.'!Q16</f>
        <v>1</v>
      </c>
      <c r="H14" s="1361"/>
      <c r="I14" s="1363"/>
      <c r="L14" s="450" t="s">
        <v>742</v>
      </c>
      <c r="M14" s="451">
        <f>AVERAGE(M4:M13)</f>
        <v>0.90720833333333339</v>
      </c>
      <c r="Z14" s="779" t="s">
        <v>742</v>
      </c>
      <c r="AA14" s="780">
        <f>AVERAGE(AA4:AA13)</f>
        <v>0.90720833333333339</v>
      </c>
      <c r="AB14" s="780">
        <v>0.92800000000000005</v>
      </c>
      <c r="AC14" s="780">
        <v>0.91679999999999995</v>
      </c>
      <c r="AD14" s="781">
        <v>0.88460000000000005</v>
      </c>
    </row>
    <row r="15" spans="2:30" ht="15" customHeight="1" x14ac:dyDescent="0.25">
      <c r="B15" s="407">
        <f t="shared" si="0"/>
        <v>13</v>
      </c>
      <c r="C15" s="1328"/>
      <c r="D15" s="1351"/>
      <c r="E15" s="1340"/>
      <c r="F15" s="1340"/>
      <c r="G15" s="399">
        <f>'Matriz de Cumplimiento  I Cuat.'!Q17</f>
        <v>1</v>
      </c>
      <c r="H15" s="1361"/>
      <c r="I15" s="1363"/>
    </row>
    <row r="16" spans="2:30" x14ac:dyDescent="0.25">
      <c r="B16" s="407">
        <f t="shared" si="0"/>
        <v>14</v>
      </c>
      <c r="C16" s="1328"/>
      <c r="D16" s="1351"/>
      <c r="E16" s="1340"/>
      <c r="F16" s="1340"/>
      <c r="G16" s="399">
        <f>'Matriz de Cumplimiento  I Cuat.'!Q18</f>
        <v>1</v>
      </c>
      <c r="H16" s="1361"/>
      <c r="I16" s="1363"/>
      <c r="M16" s="397"/>
      <c r="AB16" s="397">
        <f>+AB14-AA14</f>
        <v>2.0791666666666653E-2</v>
      </c>
    </row>
    <row r="17" spans="2:13" ht="21" customHeight="1" thickBot="1" x14ac:dyDescent="0.3">
      <c r="B17" s="408">
        <f t="shared" si="0"/>
        <v>15</v>
      </c>
      <c r="C17" s="1325"/>
      <c r="D17" s="1352" t="s">
        <v>216</v>
      </c>
      <c r="E17" s="414" t="s">
        <v>245</v>
      </c>
      <c r="F17" s="414" t="s">
        <v>246</v>
      </c>
      <c r="G17" s="403">
        <f>'Matriz de Cumplimiento  I Cuat.'!Q19</f>
        <v>1</v>
      </c>
      <c r="H17" s="412">
        <f>G17</f>
        <v>1</v>
      </c>
      <c r="I17" s="1364"/>
      <c r="M17" s="397"/>
    </row>
    <row r="18" spans="2:13" x14ac:dyDescent="0.25">
      <c r="B18" s="406">
        <f t="shared" si="0"/>
        <v>16</v>
      </c>
      <c r="C18" s="1327">
        <v>2</v>
      </c>
      <c r="D18" s="1332" t="s">
        <v>564</v>
      </c>
      <c r="E18" s="1335" t="s">
        <v>249</v>
      </c>
      <c r="F18" s="1335" t="s">
        <v>250</v>
      </c>
      <c r="G18" s="402">
        <f>'Matriz de Cumplimiento  I Cuat.'!Q20</f>
        <v>0.7</v>
      </c>
      <c r="H18" s="1365">
        <f>AVERAGE(G18:G19)</f>
        <v>0.7</v>
      </c>
      <c r="I18" s="1362">
        <f>AVERAGE(H18:H27)</f>
        <v>0.93333333333333335</v>
      </c>
    </row>
    <row r="19" spans="2:13" x14ac:dyDescent="0.25">
      <c r="B19" s="407">
        <f t="shared" si="0"/>
        <v>17</v>
      </c>
      <c r="C19" s="1328"/>
      <c r="D19" s="1333"/>
      <c r="E19" s="1336"/>
      <c r="F19" s="1336"/>
      <c r="G19" s="399">
        <f>'Matriz de Cumplimiento  I Cuat.'!Q21</f>
        <v>0.7</v>
      </c>
      <c r="H19" s="1361"/>
      <c r="I19" s="1363"/>
    </row>
    <row r="20" spans="2:13" ht="20.25" customHeight="1" x14ac:dyDescent="0.25">
      <c r="B20" s="407">
        <f t="shared" si="0"/>
        <v>18</v>
      </c>
      <c r="C20" s="1328"/>
      <c r="D20" s="1333"/>
      <c r="E20" s="427" t="s">
        <v>255</v>
      </c>
      <c r="F20" s="427" t="s">
        <v>256</v>
      </c>
      <c r="G20" s="399">
        <f>'Matriz de Cumplimiento  I Cuat.'!Q22</f>
        <v>1</v>
      </c>
      <c r="H20" s="434">
        <f t="shared" ref="H20:H26" si="3">G20</f>
        <v>1</v>
      </c>
      <c r="I20" s="1363"/>
    </row>
    <row r="21" spans="2:13" ht="16.5" customHeight="1" x14ac:dyDescent="0.25">
      <c r="B21" s="407">
        <f t="shared" si="0"/>
        <v>19</v>
      </c>
      <c r="C21" s="1328"/>
      <c r="D21" s="1333"/>
      <c r="E21" s="427" t="s">
        <v>260</v>
      </c>
      <c r="F21" s="427" t="s">
        <v>261</v>
      </c>
      <c r="G21" s="399">
        <f>'Matriz de Cumplimiento  I Cuat.'!Q23</f>
        <v>1</v>
      </c>
      <c r="H21" s="434">
        <f t="shared" si="3"/>
        <v>1</v>
      </c>
      <c r="I21" s="1363"/>
    </row>
    <row r="22" spans="2:13" ht="20.25" customHeight="1" x14ac:dyDescent="0.25">
      <c r="B22" s="407">
        <f t="shared" si="0"/>
        <v>20</v>
      </c>
      <c r="C22" s="1328"/>
      <c r="D22" s="1333"/>
      <c r="E22" s="427" t="s">
        <v>264</v>
      </c>
      <c r="F22" s="427" t="s">
        <v>265</v>
      </c>
      <c r="G22" s="399">
        <f>'Matriz de Cumplimiento  I Cuat.'!Q24</f>
        <v>1</v>
      </c>
      <c r="H22" s="434">
        <f t="shared" si="3"/>
        <v>1</v>
      </c>
      <c r="I22" s="1363"/>
    </row>
    <row r="23" spans="2:13" x14ac:dyDescent="0.25">
      <c r="B23" s="407">
        <f t="shared" si="0"/>
        <v>21</v>
      </c>
      <c r="C23" s="1328"/>
      <c r="D23" s="1333"/>
      <c r="E23" s="427" t="s">
        <v>268</v>
      </c>
      <c r="F23" s="427" t="s">
        <v>269</v>
      </c>
      <c r="G23" s="399">
        <f>'Matriz de Cumplimiento  I Cuat.'!Q25</f>
        <v>1</v>
      </c>
      <c r="H23" s="434">
        <f t="shared" si="3"/>
        <v>1</v>
      </c>
      <c r="I23" s="1363"/>
    </row>
    <row r="24" spans="2:13" x14ac:dyDescent="0.25">
      <c r="B24" s="407">
        <f t="shared" si="0"/>
        <v>22</v>
      </c>
      <c r="C24" s="1328"/>
      <c r="D24" s="1333"/>
      <c r="E24" s="427" t="s">
        <v>272</v>
      </c>
      <c r="F24" s="427" t="s">
        <v>273</v>
      </c>
      <c r="G24" s="399">
        <f>'Matriz de Cumplimiento  I Cuat.'!Q26</f>
        <v>1</v>
      </c>
      <c r="H24" s="434">
        <f t="shared" si="3"/>
        <v>1</v>
      </c>
      <c r="I24" s="1363"/>
    </row>
    <row r="25" spans="2:13" ht="17.25" customHeight="1" x14ac:dyDescent="0.25">
      <c r="B25" s="407">
        <f t="shared" si="0"/>
        <v>23</v>
      </c>
      <c r="C25" s="1328"/>
      <c r="D25" s="1333"/>
      <c r="E25" s="427" t="s">
        <v>275</v>
      </c>
      <c r="F25" s="427" t="s">
        <v>276</v>
      </c>
      <c r="G25" s="399">
        <f>'Matriz de Cumplimiento  I Cuat.'!Q27</f>
        <v>1</v>
      </c>
      <c r="H25" s="434">
        <f t="shared" si="3"/>
        <v>1</v>
      </c>
      <c r="I25" s="1363"/>
    </row>
    <row r="26" spans="2:13" ht="20.25" customHeight="1" x14ac:dyDescent="0.25">
      <c r="B26" s="407">
        <f t="shared" si="0"/>
        <v>24</v>
      </c>
      <c r="C26" s="1328"/>
      <c r="D26" s="1333"/>
      <c r="E26" s="427" t="s">
        <v>278</v>
      </c>
      <c r="F26" s="427" t="s">
        <v>279</v>
      </c>
      <c r="G26" s="399">
        <f>'Matriz de Cumplimiento  I Cuat.'!Q28</f>
        <v>0.7</v>
      </c>
      <c r="H26" s="434">
        <f t="shared" si="3"/>
        <v>0.7</v>
      </c>
      <c r="I26" s="1363"/>
    </row>
    <row r="27" spans="2:13" ht="15" customHeight="1" thickBot="1" x14ac:dyDescent="0.3">
      <c r="B27" s="417">
        <f t="shared" si="0"/>
        <v>25</v>
      </c>
      <c r="C27" s="1329"/>
      <c r="D27" s="1334"/>
      <c r="E27" s="416" t="s">
        <v>281</v>
      </c>
      <c r="F27" s="416" t="s">
        <v>282</v>
      </c>
      <c r="G27" s="404">
        <f>'Matriz de Cumplimiento  I Cuat.'!Q29</f>
        <v>1</v>
      </c>
      <c r="H27" s="413">
        <f>AVERAGE(G27:G27)</f>
        <v>1</v>
      </c>
      <c r="I27" s="1366"/>
    </row>
    <row r="28" spans="2:13" ht="30" customHeight="1" thickBot="1" x14ac:dyDescent="0.3">
      <c r="B28" s="332">
        <f t="shared" si="0"/>
        <v>26</v>
      </c>
      <c r="C28" s="1348">
        <v>3</v>
      </c>
      <c r="D28" s="1350" t="s">
        <v>565</v>
      </c>
      <c r="E28" s="418" t="s">
        <v>286</v>
      </c>
      <c r="F28" s="418" t="s">
        <v>287</v>
      </c>
      <c r="G28" s="415">
        <f>'Matriz de Cumplimiento  I Cuat.'!Q30</f>
        <v>1</v>
      </c>
      <c r="H28" s="435">
        <f>G28</f>
        <v>1</v>
      </c>
      <c r="I28" s="1362">
        <f>AVERAGE(H28:H38)</f>
        <v>0.92500000000000004</v>
      </c>
    </row>
    <row r="29" spans="2:13" ht="24.75" customHeight="1" thickBot="1" x14ac:dyDescent="0.3">
      <c r="B29" s="330">
        <f t="shared" si="0"/>
        <v>27</v>
      </c>
      <c r="C29" s="1348"/>
      <c r="D29" s="1351" t="s">
        <v>290</v>
      </c>
      <c r="E29" s="429" t="s">
        <v>291</v>
      </c>
      <c r="F29" s="429" t="s">
        <v>292</v>
      </c>
      <c r="G29" s="399">
        <f>'Matriz de Cumplimiento  I Cuat.'!Q31</f>
        <v>1</v>
      </c>
      <c r="H29" s="434">
        <f>G29</f>
        <v>1</v>
      </c>
      <c r="I29" s="1363"/>
    </row>
    <row r="30" spans="2:13" ht="22.5" customHeight="1" thickBot="1" x14ac:dyDescent="0.3">
      <c r="B30" s="330">
        <f t="shared" si="0"/>
        <v>28</v>
      </c>
      <c r="C30" s="1348"/>
      <c r="D30" s="1351" t="s">
        <v>290</v>
      </c>
      <c r="E30" s="429" t="s">
        <v>294</v>
      </c>
      <c r="F30" s="429" t="s">
        <v>295</v>
      </c>
      <c r="G30" s="399">
        <f>'Matriz de Cumplimiento  I Cuat.'!Q32</f>
        <v>0.7</v>
      </c>
      <c r="H30" s="434">
        <f>G30</f>
        <v>0.7</v>
      </c>
      <c r="I30" s="1363"/>
    </row>
    <row r="31" spans="2:13" ht="23.25" customHeight="1" thickBot="1" x14ac:dyDescent="0.3">
      <c r="B31" s="330">
        <f t="shared" si="0"/>
        <v>29</v>
      </c>
      <c r="C31" s="1348"/>
      <c r="D31" s="1351" t="s">
        <v>290</v>
      </c>
      <c r="E31" s="1340" t="s">
        <v>297</v>
      </c>
      <c r="F31" s="1340" t="s">
        <v>298</v>
      </c>
      <c r="G31" s="399">
        <f>'Matriz de Cumplimiento  I Cuat.'!Q33</f>
        <v>1</v>
      </c>
      <c r="H31" s="1360">
        <f>AVERAGE(G31:G33)</f>
        <v>1</v>
      </c>
      <c r="I31" s="1363"/>
    </row>
    <row r="32" spans="2:13" ht="15.75" thickBot="1" x14ac:dyDescent="0.3">
      <c r="B32" s="330">
        <f t="shared" si="0"/>
        <v>30</v>
      </c>
      <c r="C32" s="1348"/>
      <c r="D32" s="1351"/>
      <c r="E32" s="1340"/>
      <c r="F32" s="1340"/>
      <c r="G32" s="399">
        <f>'Matriz de Cumplimiento  I Cuat.'!Q34</f>
        <v>1</v>
      </c>
      <c r="H32" s="1361"/>
      <c r="I32" s="1363"/>
    </row>
    <row r="33" spans="2:9" ht="15.75" thickBot="1" x14ac:dyDescent="0.3">
      <c r="B33" s="330">
        <f t="shared" si="0"/>
        <v>31</v>
      </c>
      <c r="C33" s="1348"/>
      <c r="D33" s="1351"/>
      <c r="E33" s="1340"/>
      <c r="F33" s="1340"/>
      <c r="G33" s="399">
        <f>'Matriz de Cumplimiento  I Cuat.'!Q35</f>
        <v>1</v>
      </c>
      <c r="H33" s="1361"/>
      <c r="I33" s="1363"/>
    </row>
    <row r="34" spans="2:9" ht="15.75" customHeight="1" thickBot="1" x14ac:dyDescent="0.3">
      <c r="B34" s="330">
        <f t="shared" si="0"/>
        <v>32</v>
      </c>
      <c r="C34" s="1348"/>
      <c r="D34" s="1351" t="s">
        <v>290</v>
      </c>
      <c r="E34" s="1353" t="s">
        <v>303</v>
      </c>
      <c r="F34" s="1353" t="s">
        <v>304</v>
      </c>
      <c r="G34" s="399">
        <f>'Matriz de Cumplimiento  I Cuat.'!Q36</f>
        <v>1</v>
      </c>
      <c r="H34" s="1330">
        <f>AVERAGE(G34:G35)</f>
        <v>1</v>
      </c>
      <c r="I34" s="1363"/>
    </row>
    <row r="35" spans="2:9" ht="15.75" customHeight="1" thickBot="1" x14ac:dyDescent="0.3">
      <c r="B35" s="330"/>
      <c r="C35" s="1348"/>
      <c r="D35" s="1351"/>
      <c r="E35" s="1354"/>
      <c r="F35" s="1354"/>
      <c r="G35" s="399">
        <f>'Matriz de Cumplimiento  I Cuat.'!Q37</f>
        <v>1</v>
      </c>
      <c r="H35" s="1331"/>
      <c r="I35" s="1363"/>
    </row>
    <row r="36" spans="2:9" ht="23.25" customHeight="1" thickBot="1" x14ac:dyDescent="0.3">
      <c r="B36" s="330">
        <f>B34+1</f>
        <v>33</v>
      </c>
      <c r="C36" s="1348"/>
      <c r="D36" s="1351" t="s">
        <v>290</v>
      </c>
      <c r="E36" s="429" t="s">
        <v>325</v>
      </c>
      <c r="F36" s="429" t="s">
        <v>326</v>
      </c>
      <c r="G36" s="399">
        <f>'Matriz de Cumplimiento  I Cuat.'!Q48</f>
        <v>1</v>
      </c>
      <c r="H36" s="434">
        <f>G36</f>
        <v>1</v>
      </c>
      <c r="I36" s="1363"/>
    </row>
    <row r="37" spans="2:9" ht="26.25" customHeight="1" thickBot="1" x14ac:dyDescent="0.3">
      <c r="B37" s="330">
        <f t="shared" si="0"/>
        <v>34</v>
      </c>
      <c r="C37" s="1348"/>
      <c r="D37" s="1351" t="s">
        <v>290</v>
      </c>
      <c r="E37" s="429" t="s">
        <v>328</v>
      </c>
      <c r="F37" s="429" t="s">
        <v>329</v>
      </c>
      <c r="G37" s="399">
        <f>'Matriz de Cumplimiento  I Cuat.'!Q49</f>
        <v>1</v>
      </c>
      <c r="H37" s="434">
        <f>G37</f>
        <v>1</v>
      </c>
      <c r="I37" s="1363"/>
    </row>
    <row r="38" spans="2:9" ht="25.5" customHeight="1" thickBot="1" x14ac:dyDescent="0.3">
      <c r="B38" s="330">
        <f t="shared" si="0"/>
        <v>35</v>
      </c>
      <c r="C38" s="1349"/>
      <c r="D38" s="1352" t="s">
        <v>290</v>
      </c>
      <c r="E38" s="414" t="s">
        <v>333</v>
      </c>
      <c r="F38" s="414" t="s">
        <v>334</v>
      </c>
      <c r="G38" s="403">
        <f>'Matriz de Cumplimiento  I Cuat.'!Q50</f>
        <v>0.7</v>
      </c>
      <c r="H38" s="412">
        <f>G38</f>
        <v>0.7</v>
      </c>
      <c r="I38" s="1364"/>
    </row>
    <row r="39" spans="2:9" ht="15.75" thickBot="1" x14ac:dyDescent="0.3">
      <c r="B39" s="330">
        <f t="shared" si="0"/>
        <v>36</v>
      </c>
      <c r="C39" s="1342">
        <v>4</v>
      </c>
      <c r="D39" s="1319" t="s">
        <v>566</v>
      </c>
      <c r="E39" s="1344" t="s">
        <v>337</v>
      </c>
      <c r="F39" s="1346" t="s">
        <v>338</v>
      </c>
      <c r="G39" s="1288" t="s">
        <v>28</v>
      </c>
      <c r="H39" s="1291" t="s">
        <v>573</v>
      </c>
      <c r="I39" s="1374">
        <f>AVERAGE(H55:H61)</f>
        <v>0.92500000000000004</v>
      </c>
    </row>
    <row r="40" spans="2:9" ht="15.75" thickBot="1" x14ac:dyDescent="0.3">
      <c r="B40" s="330">
        <f t="shared" si="0"/>
        <v>37</v>
      </c>
      <c r="C40" s="1343"/>
      <c r="D40" s="1319"/>
      <c r="E40" s="1344"/>
      <c r="F40" s="1346"/>
      <c r="G40" s="1289"/>
      <c r="H40" s="1291"/>
      <c r="I40" s="1302"/>
    </row>
    <row r="41" spans="2:9" ht="15.75" thickBot="1" x14ac:dyDescent="0.3">
      <c r="B41" s="330">
        <f t="shared" si="0"/>
        <v>38</v>
      </c>
      <c r="C41" s="1343"/>
      <c r="D41" s="1319"/>
      <c r="E41" s="1344"/>
      <c r="F41" s="1347"/>
      <c r="G41" s="1289"/>
      <c r="H41" s="1291"/>
      <c r="I41" s="1302"/>
    </row>
    <row r="42" spans="2:9" ht="15.75" thickBot="1" x14ac:dyDescent="0.3">
      <c r="B42" s="330">
        <f t="shared" si="0"/>
        <v>39</v>
      </c>
      <c r="C42" s="1343"/>
      <c r="D42" s="1319"/>
      <c r="E42" s="1344"/>
      <c r="F42" s="1347"/>
      <c r="G42" s="1289"/>
      <c r="H42" s="1291"/>
      <c r="I42" s="1302"/>
    </row>
    <row r="43" spans="2:9" ht="15.75" thickBot="1" x14ac:dyDescent="0.3">
      <c r="B43" s="330">
        <f t="shared" si="0"/>
        <v>40</v>
      </c>
      <c r="C43" s="1343"/>
      <c r="D43" s="1319"/>
      <c r="E43" s="1344"/>
      <c r="F43" s="1347"/>
      <c r="G43" s="1289"/>
      <c r="H43" s="1291"/>
      <c r="I43" s="1302"/>
    </row>
    <row r="44" spans="2:9" ht="16.5" customHeight="1" thickBot="1" x14ac:dyDescent="0.3">
      <c r="B44" s="330">
        <f t="shared" si="0"/>
        <v>41</v>
      </c>
      <c r="C44" s="1343"/>
      <c r="D44" s="1319"/>
      <c r="E44" s="1344"/>
      <c r="F44" s="1347"/>
      <c r="G44" s="1289"/>
      <c r="H44" s="1291"/>
      <c r="I44" s="1302"/>
    </row>
    <row r="45" spans="2:9" ht="17.25" customHeight="1" thickBot="1" x14ac:dyDescent="0.3">
      <c r="B45" s="330">
        <f t="shared" si="0"/>
        <v>42</v>
      </c>
      <c r="C45" s="1343"/>
      <c r="D45" s="1319"/>
      <c r="E45" s="1344"/>
      <c r="F45" s="1347"/>
      <c r="G45" s="1289"/>
      <c r="H45" s="1291"/>
      <c r="I45" s="1302"/>
    </row>
    <row r="46" spans="2:9" ht="15.75" thickBot="1" x14ac:dyDescent="0.3">
      <c r="B46" s="330">
        <f t="shared" si="0"/>
        <v>43</v>
      </c>
      <c r="C46" s="1343"/>
      <c r="D46" s="1319"/>
      <c r="E46" s="1344"/>
      <c r="F46" s="1347"/>
      <c r="G46" s="1289"/>
      <c r="H46" s="1291"/>
      <c r="I46" s="1302"/>
    </row>
    <row r="47" spans="2:9" ht="15.75" thickBot="1" x14ac:dyDescent="0.3">
      <c r="B47" s="330">
        <f t="shared" si="0"/>
        <v>44</v>
      </c>
      <c r="C47" s="1343"/>
      <c r="D47" s="1319"/>
      <c r="E47" s="1344"/>
      <c r="F47" s="1347"/>
      <c r="G47" s="1289"/>
      <c r="H47" s="1291"/>
      <c r="I47" s="1302"/>
    </row>
    <row r="48" spans="2:9" ht="15.75" thickBot="1" x14ac:dyDescent="0.3">
      <c r="B48" s="330">
        <f t="shared" si="0"/>
        <v>45</v>
      </c>
      <c r="C48" s="1343"/>
      <c r="D48" s="1319"/>
      <c r="E48" s="1344"/>
      <c r="F48" s="1347"/>
      <c r="G48" s="1289"/>
      <c r="H48" s="1291"/>
      <c r="I48" s="1302"/>
    </row>
    <row r="49" spans="2:9" ht="15.75" thickBot="1" x14ac:dyDescent="0.3">
      <c r="B49" s="330">
        <f t="shared" si="0"/>
        <v>46</v>
      </c>
      <c r="C49" s="1343"/>
      <c r="D49" s="1319"/>
      <c r="E49" s="1344"/>
      <c r="F49" s="1347"/>
      <c r="G49" s="1289"/>
      <c r="H49" s="1291"/>
      <c r="I49" s="1302"/>
    </row>
    <row r="50" spans="2:9" ht="15.75" thickBot="1" x14ac:dyDescent="0.3">
      <c r="B50" s="330">
        <f t="shared" si="0"/>
        <v>47</v>
      </c>
      <c r="C50" s="1343"/>
      <c r="D50" s="1319"/>
      <c r="E50" s="1344"/>
      <c r="F50" s="1347"/>
      <c r="G50" s="1289"/>
      <c r="H50" s="1291"/>
      <c r="I50" s="1302"/>
    </row>
    <row r="51" spans="2:9" ht="15.75" thickBot="1" x14ac:dyDescent="0.3">
      <c r="B51" s="330">
        <f t="shared" si="0"/>
        <v>48</v>
      </c>
      <c r="C51" s="1343"/>
      <c r="D51" s="1319"/>
      <c r="E51" s="1344"/>
      <c r="F51" s="1347"/>
      <c r="G51" s="1289"/>
      <c r="H51" s="1291"/>
      <c r="I51" s="1302"/>
    </row>
    <row r="52" spans="2:9" ht="15.75" customHeight="1" thickBot="1" x14ac:dyDescent="0.3">
      <c r="B52" s="330">
        <f t="shared" si="0"/>
        <v>49</v>
      </c>
      <c r="C52" s="1343"/>
      <c r="D52" s="1319"/>
      <c r="E52" s="1344"/>
      <c r="F52" s="1347"/>
      <c r="G52" s="1289"/>
      <c r="H52" s="1291"/>
      <c r="I52" s="1302"/>
    </row>
    <row r="53" spans="2:9" ht="17.25" customHeight="1" thickBot="1" x14ac:dyDescent="0.3">
      <c r="B53" s="330">
        <f t="shared" si="0"/>
        <v>50</v>
      </c>
      <c r="C53" s="1343"/>
      <c r="D53" s="1319"/>
      <c r="E53" s="1344"/>
      <c r="F53" s="1347"/>
      <c r="G53" s="1289"/>
      <c r="H53" s="1291"/>
      <c r="I53" s="1302"/>
    </row>
    <row r="54" spans="2:9" ht="14.25" customHeight="1" thickBot="1" x14ac:dyDescent="0.3">
      <c r="B54" s="330">
        <f t="shared" si="0"/>
        <v>51</v>
      </c>
      <c r="C54" s="1343"/>
      <c r="D54" s="1319"/>
      <c r="E54" s="1345"/>
      <c r="F54" s="1324"/>
      <c r="G54" s="1289"/>
      <c r="H54" s="1291"/>
      <c r="I54" s="1302"/>
    </row>
    <row r="55" spans="2:9" ht="15.75" thickBot="1" x14ac:dyDescent="0.3">
      <c r="B55" s="330">
        <f t="shared" si="0"/>
        <v>52</v>
      </c>
      <c r="C55" s="1343"/>
      <c r="D55" s="1319"/>
      <c r="E55" s="1325" t="s">
        <v>355</v>
      </c>
      <c r="F55" s="1313" t="s">
        <v>356</v>
      </c>
      <c r="G55" s="431">
        <f>'Matriz de Cumplimiento  I Cuat.'!Q67</f>
        <v>1</v>
      </c>
      <c r="H55" s="1290">
        <f>AVERAGE(G55:G58)</f>
        <v>1</v>
      </c>
      <c r="I55" s="1302"/>
    </row>
    <row r="56" spans="2:9" ht="15.75" thickBot="1" x14ac:dyDescent="0.3">
      <c r="B56" s="330">
        <f t="shared" si="0"/>
        <v>53</v>
      </c>
      <c r="C56" s="1343"/>
      <c r="D56" s="1319"/>
      <c r="E56" s="1326"/>
      <c r="F56" s="1293"/>
      <c r="G56" s="431">
        <f>'Matriz de Cumplimiento  I Cuat.'!Q68</f>
        <v>1</v>
      </c>
      <c r="H56" s="1291"/>
      <c r="I56" s="1302"/>
    </row>
    <row r="57" spans="2:9" ht="15.75" thickBot="1" x14ac:dyDescent="0.3">
      <c r="B57" s="330">
        <f t="shared" si="0"/>
        <v>54</v>
      </c>
      <c r="C57" s="1343"/>
      <c r="D57" s="1319"/>
      <c r="E57" s="1326"/>
      <c r="F57" s="1293"/>
      <c r="G57" s="431">
        <f>'Matriz de Cumplimiento  I Cuat.'!Q69</f>
        <v>1</v>
      </c>
      <c r="H57" s="1291"/>
      <c r="I57" s="1302"/>
    </row>
    <row r="58" spans="2:9" ht="15.75" thickBot="1" x14ac:dyDescent="0.3">
      <c r="B58" s="330">
        <f t="shared" si="0"/>
        <v>55</v>
      </c>
      <c r="C58" s="1343"/>
      <c r="D58" s="1319"/>
      <c r="E58" s="1326"/>
      <c r="F58" s="1293"/>
      <c r="G58" s="431">
        <f>'Matriz de Cumplimiento  I Cuat.'!Q70</f>
        <v>1</v>
      </c>
      <c r="H58" s="1291"/>
      <c r="I58" s="1302"/>
    </row>
    <row r="59" spans="2:9" ht="15.75" thickBot="1" x14ac:dyDescent="0.3">
      <c r="B59" s="330">
        <f t="shared" si="0"/>
        <v>56</v>
      </c>
      <c r="C59" s="1343"/>
      <c r="D59" s="1319"/>
      <c r="E59" s="1326"/>
      <c r="F59" s="1293" t="s">
        <v>360</v>
      </c>
      <c r="G59" s="431">
        <f>'Matriz de Cumplimiento  I Cuat.'!Q71</f>
        <v>1</v>
      </c>
      <c r="H59" s="421">
        <f>G59</f>
        <v>1</v>
      </c>
      <c r="I59" s="1302"/>
    </row>
    <row r="60" spans="2:9" ht="15.75" thickBot="1" x14ac:dyDescent="0.3">
      <c r="B60" s="330">
        <f t="shared" si="0"/>
        <v>57</v>
      </c>
      <c r="C60" s="1343"/>
      <c r="D60" s="1319"/>
      <c r="E60" s="1327"/>
      <c r="F60" s="1294" t="s">
        <v>360</v>
      </c>
      <c r="G60" s="431">
        <f>'Matriz de Cumplimiento  I Cuat.'!Q72</f>
        <v>0.7</v>
      </c>
      <c r="H60" s="421">
        <f>G60</f>
        <v>0.7</v>
      </c>
      <c r="I60" s="1302"/>
    </row>
    <row r="61" spans="2:9" ht="26.25" customHeight="1" thickBot="1" x14ac:dyDescent="0.3">
      <c r="B61" s="330">
        <f t="shared" si="0"/>
        <v>58</v>
      </c>
      <c r="C61" s="1341"/>
      <c r="D61" s="1320"/>
      <c r="E61" s="428" t="s">
        <v>364</v>
      </c>
      <c r="F61" s="361" t="s">
        <v>365</v>
      </c>
      <c r="G61" s="375">
        <f>'Matriz de Cumplimiento  I Cuat.'!Q73</f>
        <v>1</v>
      </c>
      <c r="H61" s="396">
        <f>G61</f>
        <v>1</v>
      </c>
      <c r="I61" s="1303"/>
    </row>
    <row r="62" spans="2:9" ht="22.5" customHeight="1" thickBot="1" x14ac:dyDescent="0.3">
      <c r="B62" s="330">
        <f t="shared" si="0"/>
        <v>59</v>
      </c>
      <c r="C62" s="1402">
        <v>5</v>
      </c>
      <c r="D62" s="1337" t="s">
        <v>567</v>
      </c>
      <c r="E62" s="424" t="s">
        <v>367</v>
      </c>
      <c r="F62" s="433" t="s">
        <v>368</v>
      </c>
      <c r="G62" s="376">
        <f>'Matriz de Cumplimiento  I Cuat.'!Q74</f>
        <v>0.7</v>
      </c>
      <c r="H62" s="371">
        <f>G62</f>
        <v>0.7</v>
      </c>
      <c r="I62" s="1301">
        <f>AVERAGE(H62:H66)</f>
        <v>0.9</v>
      </c>
    </row>
    <row r="63" spans="2:9" ht="15.75" customHeight="1" thickBot="1" x14ac:dyDescent="0.3">
      <c r="B63" s="330">
        <f t="shared" si="0"/>
        <v>60</v>
      </c>
      <c r="C63" s="1402"/>
      <c r="D63" s="1338"/>
      <c r="E63" s="1328" t="s">
        <v>371</v>
      </c>
      <c r="F63" s="1336" t="s">
        <v>372</v>
      </c>
      <c r="G63" s="377">
        <f>'Matriz de Cumplimiento  I Cuat.'!Q75</f>
        <v>1</v>
      </c>
      <c r="H63" s="1376">
        <f>AVERAGE(G63:G65)</f>
        <v>1</v>
      </c>
      <c r="I63" s="1374"/>
    </row>
    <row r="64" spans="2:9" ht="15.75" thickBot="1" x14ac:dyDescent="0.3">
      <c r="B64" s="330">
        <f t="shared" si="0"/>
        <v>61</v>
      </c>
      <c r="C64" s="1402"/>
      <c r="D64" s="1338"/>
      <c r="E64" s="1328"/>
      <c r="F64" s="1336"/>
      <c r="G64" s="377">
        <f>'Matriz de Cumplimiento  I Cuat.'!Q76</f>
        <v>1</v>
      </c>
      <c r="H64" s="1377"/>
      <c r="I64" s="1374"/>
    </row>
    <row r="65" spans="2:9" ht="15.75" thickBot="1" x14ac:dyDescent="0.3">
      <c r="B65" s="330">
        <f t="shared" si="0"/>
        <v>62</v>
      </c>
      <c r="C65" s="1402"/>
      <c r="D65" s="1338"/>
      <c r="E65" s="1328"/>
      <c r="F65" s="1336"/>
      <c r="G65" s="377">
        <f>'Matriz de Cumplimiento  I Cuat.'!Q77</f>
        <v>1</v>
      </c>
      <c r="H65" s="1377"/>
      <c r="I65" s="1374"/>
    </row>
    <row r="66" spans="2:9" ht="15.75" customHeight="1" thickBot="1" x14ac:dyDescent="0.3">
      <c r="B66" s="330">
        <f t="shared" si="0"/>
        <v>63</v>
      </c>
      <c r="C66" s="1402"/>
      <c r="D66" s="1339"/>
      <c r="E66" s="423" t="s">
        <v>377</v>
      </c>
      <c r="F66" s="363" t="s">
        <v>378</v>
      </c>
      <c r="G66" s="378">
        <f>'Matriz de Cumplimiento  I Cuat.'!Q78</f>
        <v>1</v>
      </c>
      <c r="H66" s="372">
        <f>G66</f>
        <v>1</v>
      </c>
      <c r="I66" s="1375"/>
    </row>
    <row r="67" spans="2:9" x14ac:dyDescent="0.25">
      <c r="B67" s="330">
        <f t="shared" si="0"/>
        <v>64</v>
      </c>
      <c r="C67" s="1343">
        <v>6</v>
      </c>
      <c r="D67" s="1378" t="s">
        <v>568</v>
      </c>
      <c r="E67" s="1381" t="s">
        <v>380</v>
      </c>
      <c r="F67" s="1313" t="s">
        <v>381</v>
      </c>
      <c r="G67" s="430">
        <f>'Matriz de Cumplimiento  I Cuat.'!Q79</f>
        <v>1</v>
      </c>
      <c r="H67" s="1306">
        <f>AVERAGE(G67:G74)</f>
        <v>0.96250000000000002</v>
      </c>
      <c r="I67" s="1301">
        <f>AVERAGE(H67:H88)</f>
        <v>0.94375000000000009</v>
      </c>
    </row>
    <row r="68" spans="2:9" x14ac:dyDescent="0.25">
      <c r="B68" s="330">
        <f t="shared" ref="B68:B121" si="4">B67+1</f>
        <v>65</v>
      </c>
      <c r="C68" s="1342"/>
      <c r="D68" s="1379"/>
      <c r="E68" s="1381"/>
      <c r="F68" s="1293" t="s">
        <v>381</v>
      </c>
      <c r="G68" s="430">
        <f>'Matriz de Cumplimiento  I Cuat.'!Q80</f>
        <v>1</v>
      </c>
      <c r="H68" s="1291"/>
      <c r="I68" s="1302"/>
    </row>
    <row r="69" spans="2:9" x14ac:dyDescent="0.25">
      <c r="B69" s="330">
        <f t="shared" si="4"/>
        <v>66</v>
      </c>
      <c r="C69" s="1342"/>
      <c r="D69" s="1379"/>
      <c r="E69" s="1381"/>
      <c r="F69" s="1293" t="s">
        <v>381</v>
      </c>
      <c r="G69" s="430">
        <f>'Matriz de Cumplimiento  I Cuat.'!Q81</f>
        <v>1</v>
      </c>
      <c r="H69" s="1291"/>
      <c r="I69" s="1302"/>
    </row>
    <row r="70" spans="2:9" x14ac:dyDescent="0.25">
      <c r="B70" s="330">
        <f t="shared" si="4"/>
        <v>67</v>
      </c>
      <c r="C70" s="1342"/>
      <c r="D70" s="1379"/>
      <c r="E70" s="1381"/>
      <c r="F70" s="1293" t="s">
        <v>381</v>
      </c>
      <c r="G70" s="430">
        <f>'Matriz de Cumplimiento  I Cuat.'!Q82</f>
        <v>1</v>
      </c>
      <c r="H70" s="1291"/>
      <c r="I70" s="1302"/>
    </row>
    <row r="71" spans="2:9" x14ac:dyDescent="0.25">
      <c r="B71" s="330">
        <f t="shared" si="4"/>
        <v>68</v>
      </c>
      <c r="C71" s="1342"/>
      <c r="D71" s="1379"/>
      <c r="E71" s="1381"/>
      <c r="F71" s="1293" t="s">
        <v>381</v>
      </c>
      <c r="G71" s="430">
        <f>'Matriz de Cumplimiento  I Cuat.'!Q83</f>
        <v>1</v>
      </c>
      <c r="H71" s="1291"/>
      <c r="I71" s="1302"/>
    </row>
    <row r="72" spans="2:9" x14ac:dyDescent="0.25">
      <c r="B72" s="330">
        <f t="shared" si="4"/>
        <v>69</v>
      </c>
      <c r="C72" s="1342"/>
      <c r="D72" s="1379"/>
      <c r="E72" s="1381"/>
      <c r="F72" s="1293" t="s">
        <v>381</v>
      </c>
      <c r="G72" s="430">
        <f>'Matriz de Cumplimiento  I Cuat.'!Q84</f>
        <v>1</v>
      </c>
      <c r="H72" s="1291"/>
      <c r="I72" s="1302"/>
    </row>
    <row r="73" spans="2:9" x14ac:dyDescent="0.25">
      <c r="B73" s="330">
        <f t="shared" si="4"/>
        <v>70</v>
      </c>
      <c r="C73" s="1342"/>
      <c r="D73" s="1379"/>
      <c r="E73" s="1381"/>
      <c r="F73" s="1293" t="s">
        <v>381</v>
      </c>
      <c r="G73" s="430">
        <f>'Matriz de Cumplimiento  I Cuat.'!Q85</f>
        <v>1</v>
      </c>
      <c r="H73" s="1291"/>
      <c r="I73" s="1302"/>
    </row>
    <row r="74" spans="2:9" x14ac:dyDescent="0.25">
      <c r="B74" s="330">
        <f t="shared" si="4"/>
        <v>71</v>
      </c>
      <c r="C74" s="1342"/>
      <c r="D74" s="1379"/>
      <c r="E74" s="1382"/>
      <c r="F74" s="1294" t="s">
        <v>381</v>
      </c>
      <c r="G74" s="430">
        <f>'Matriz de Cumplimiento  I Cuat.'!Q86</f>
        <v>0.7</v>
      </c>
      <c r="H74" s="1291"/>
      <c r="I74" s="1302"/>
    </row>
    <row r="75" spans="2:9" x14ac:dyDescent="0.25">
      <c r="B75" s="330">
        <f t="shared" si="4"/>
        <v>72</v>
      </c>
      <c r="C75" s="1342"/>
      <c r="D75" s="1379"/>
      <c r="E75" s="1321" t="s">
        <v>390</v>
      </c>
      <c r="F75" s="1292" t="s">
        <v>391</v>
      </c>
      <c r="G75" s="430">
        <f>'Matriz de Cumplimiento  I Cuat.'!Q87</f>
        <v>1</v>
      </c>
      <c r="H75" s="1290">
        <f>AVERAGE(G75:G81)</f>
        <v>1</v>
      </c>
      <c r="I75" s="1302"/>
    </row>
    <row r="76" spans="2:9" x14ac:dyDescent="0.25">
      <c r="B76" s="330">
        <f t="shared" si="4"/>
        <v>73</v>
      </c>
      <c r="C76" s="1342"/>
      <c r="D76" s="1379"/>
      <c r="E76" s="1383"/>
      <c r="F76" s="1293"/>
      <c r="G76" s="430">
        <f>'Matriz de Cumplimiento  I Cuat.'!Q88</f>
        <v>1</v>
      </c>
      <c r="H76" s="1291"/>
      <c r="I76" s="1302"/>
    </row>
    <row r="77" spans="2:9" x14ac:dyDescent="0.25">
      <c r="B77" s="330">
        <f t="shared" si="4"/>
        <v>74</v>
      </c>
      <c r="C77" s="1342"/>
      <c r="D77" s="1379"/>
      <c r="E77" s="1383"/>
      <c r="F77" s="1293"/>
      <c r="G77" s="430">
        <f>'Matriz de Cumplimiento  I Cuat.'!Q89</f>
        <v>1</v>
      </c>
      <c r="H77" s="1291"/>
      <c r="I77" s="1302"/>
    </row>
    <row r="78" spans="2:9" x14ac:dyDescent="0.25">
      <c r="B78" s="330">
        <f t="shared" si="4"/>
        <v>75</v>
      </c>
      <c r="C78" s="1342"/>
      <c r="D78" s="1379"/>
      <c r="E78" s="1383"/>
      <c r="F78" s="1293"/>
      <c r="G78" s="430">
        <f>'Matriz de Cumplimiento  I Cuat.'!Q90</f>
        <v>1</v>
      </c>
      <c r="H78" s="1291"/>
      <c r="I78" s="1302"/>
    </row>
    <row r="79" spans="2:9" x14ac:dyDescent="0.25">
      <c r="B79" s="330">
        <f t="shared" si="4"/>
        <v>76</v>
      </c>
      <c r="C79" s="1342"/>
      <c r="D79" s="1379"/>
      <c r="E79" s="1383"/>
      <c r="F79" s="1293"/>
      <c r="G79" s="430">
        <f>'Matriz de Cumplimiento  I Cuat.'!Q91</f>
        <v>1</v>
      </c>
      <c r="H79" s="1291"/>
      <c r="I79" s="1302"/>
    </row>
    <row r="80" spans="2:9" x14ac:dyDescent="0.25">
      <c r="B80" s="330">
        <f t="shared" si="4"/>
        <v>77</v>
      </c>
      <c r="C80" s="1342"/>
      <c r="D80" s="1379"/>
      <c r="E80" s="1383"/>
      <c r="F80" s="1293"/>
      <c r="G80" s="430">
        <f>'Matriz de Cumplimiento  I Cuat.'!Q92</f>
        <v>1</v>
      </c>
      <c r="H80" s="1291"/>
      <c r="I80" s="1302"/>
    </row>
    <row r="81" spans="2:9" x14ac:dyDescent="0.25">
      <c r="B81" s="330">
        <f t="shared" si="4"/>
        <v>78</v>
      </c>
      <c r="C81" s="1342"/>
      <c r="D81" s="1379"/>
      <c r="E81" s="1322"/>
      <c r="F81" s="1294"/>
      <c r="G81" s="430">
        <f>'Matriz de Cumplimiento  I Cuat.'!Q93</f>
        <v>1</v>
      </c>
      <c r="H81" s="1291"/>
      <c r="I81" s="1302"/>
    </row>
    <row r="82" spans="2:9" ht="22.5" customHeight="1" x14ac:dyDescent="0.25">
      <c r="B82" s="330">
        <f t="shared" si="4"/>
        <v>79</v>
      </c>
      <c r="C82" s="1342"/>
      <c r="D82" s="1379"/>
      <c r="E82" s="426" t="s">
        <v>400</v>
      </c>
      <c r="F82" s="360" t="s">
        <v>401</v>
      </c>
      <c r="G82" s="430">
        <f>'Matriz de Cumplimiento  I Cuat.'!Q94</f>
        <v>1</v>
      </c>
      <c r="H82" s="421">
        <f>G82</f>
        <v>1</v>
      </c>
      <c r="I82" s="1302"/>
    </row>
    <row r="83" spans="2:9" ht="15.75" customHeight="1" x14ac:dyDescent="0.25">
      <c r="B83" s="330">
        <f t="shared" si="4"/>
        <v>80</v>
      </c>
      <c r="C83" s="1342"/>
      <c r="D83" s="1379"/>
      <c r="E83" s="426" t="s">
        <v>404</v>
      </c>
      <c r="F83" s="360" t="s">
        <v>405</v>
      </c>
      <c r="G83" s="430">
        <f>'Matriz de Cumplimiento  I Cuat.'!Q95</f>
        <v>1</v>
      </c>
      <c r="H83" s="421">
        <f>G83</f>
        <v>1</v>
      </c>
      <c r="I83" s="1302"/>
    </row>
    <row r="84" spans="2:9" ht="15.75" thickBot="1" x14ac:dyDescent="0.3">
      <c r="B84" s="330">
        <f t="shared" si="4"/>
        <v>81</v>
      </c>
      <c r="C84" s="1342"/>
      <c r="D84" s="1379"/>
      <c r="E84" s="1325" t="s">
        <v>408</v>
      </c>
      <c r="F84" s="1292" t="s">
        <v>409</v>
      </c>
      <c r="G84" s="430">
        <f>'Matriz de Cumplimiento  I Cuat.'!Q96</f>
        <v>1</v>
      </c>
      <c r="H84" s="1290">
        <f>AVERAGE(G84:G87)</f>
        <v>1</v>
      </c>
      <c r="I84" s="1302"/>
    </row>
    <row r="85" spans="2:9" ht="15.75" thickBot="1" x14ac:dyDescent="0.3">
      <c r="B85" s="330">
        <f t="shared" si="4"/>
        <v>82</v>
      </c>
      <c r="C85" s="1342"/>
      <c r="D85" s="1379"/>
      <c r="E85" s="1326"/>
      <c r="F85" s="1293" t="s">
        <v>409</v>
      </c>
      <c r="G85" s="430">
        <f>'Matriz de Cumplimiento  I Cuat.'!Q97</f>
        <v>1</v>
      </c>
      <c r="H85" s="1291"/>
      <c r="I85" s="1302"/>
    </row>
    <row r="86" spans="2:9" ht="15.75" thickBot="1" x14ac:dyDescent="0.3">
      <c r="B86" s="330">
        <f t="shared" si="4"/>
        <v>83</v>
      </c>
      <c r="C86" s="1342"/>
      <c r="D86" s="1379"/>
      <c r="E86" s="1326"/>
      <c r="F86" s="1293" t="s">
        <v>409</v>
      </c>
      <c r="G86" s="430">
        <f>'Matriz de Cumplimiento  I Cuat.'!Q98</f>
        <v>1</v>
      </c>
      <c r="H86" s="1291"/>
      <c r="I86" s="1302"/>
    </row>
    <row r="87" spans="2:9" x14ac:dyDescent="0.25">
      <c r="B87" s="330">
        <f t="shared" si="4"/>
        <v>84</v>
      </c>
      <c r="C87" s="1342"/>
      <c r="D87" s="1379"/>
      <c r="E87" s="1327"/>
      <c r="F87" s="1294" t="s">
        <v>409</v>
      </c>
      <c r="G87" s="430">
        <f>'Matriz de Cumplimiento  I Cuat.'!Q99</f>
        <v>1</v>
      </c>
      <c r="H87" s="1291"/>
      <c r="I87" s="1302"/>
    </row>
    <row r="88" spans="2:9" ht="22.5" customHeight="1" thickBot="1" x14ac:dyDescent="0.3">
      <c r="B88" s="330">
        <f t="shared" si="4"/>
        <v>85</v>
      </c>
      <c r="C88" s="1367"/>
      <c r="D88" s="1380"/>
      <c r="E88" s="352" t="s">
        <v>416</v>
      </c>
      <c r="F88" s="364" t="s">
        <v>417</v>
      </c>
      <c r="G88" s="380">
        <f>'Matriz de Cumplimiento  I Cuat.'!Q100</f>
        <v>0.7</v>
      </c>
      <c r="H88" s="396">
        <f>G88</f>
        <v>0.7</v>
      </c>
      <c r="I88" s="1303"/>
    </row>
    <row r="89" spans="2:9" ht="15.75" thickBot="1" x14ac:dyDescent="0.3">
      <c r="B89" s="330">
        <f t="shared" si="4"/>
        <v>86</v>
      </c>
      <c r="C89" s="1343">
        <v>7</v>
      </c>
      <c r="D89" s="1390" t="s">
        <v>569</v>
      </c>
      <c r="E89" s="1392" t="s">
        <v>421</v>
      </c>
      <c r="F89" s="1393" t="s">
        <v>422</v>
      </c>
      <c r="G89" s="431">
        <f>'Matriz de Cumplimiento  I Cuat.'!Q101</f>
        <v>1</v>
      </c>
      <c r="H89" s="1306">
        <f>AVERAGE(G89:G93)</f>
        <v>0.94000000000000006</v>
      </c>
      <c r="I89" s="1301">
        <f>AVERAGE(H89:H101)</f>
        <v>0.94</v>
      </c>
    </row>
    <row r="90" spans="2:9" ht="15.75" thickBot="1" x14ac:dyDescent="0.3">
      <c r="B90" s="330">
        <f t="shared" si="4"/>
        <v>87</v>
      </c>
      <c r="C90" s="1343"/>
      <c r="D90" s="1391" t="s">
        <v>420</v>
      </c>
      <c r="E90" s="1385"/>
      <c r="F90" s="1394"/>
      <c r="G90" s="431">
        <f>'Matriz de Cumplimiento  I Cuat.'!Q102</f>
        <v>0.7</v>
      </c>
      <c r="H90" s="1290"/>
      <c r="I90" s="1302"/>
    </row>
    <row r="91" spans="2:9" ht="15.75" thickBot="1" x14ac:dyDescent="0.3">
      <c r="B91" s="330">
        <f t="shared" si="4"/>
        <v>88</v>
      </c>
      <c r="C91" s="1343"/>
      <c r="D91" s="1391" t="s">
        <v>420</v>
      </c>
      <c r="E91" s="1385"/>
      <c r="F91" s="1394"/>
      <c r="G91" s="431">
        <f>'Matriz de Cumplimiento  I Cuat.'!Q103</f>
        <v>1</v>
      </c>
      <c r="H91" s="1290"/>
      <c r="I91" s="1302"/>
    </row>
    <row r="92" spans="2:9" ht="15.75" thickBot="1" x14ac:dyDescent="0.3">
      <c r="B92" s="330">
        <f t="shared" si="4"/>
        <v>89</v>
      </c>
      <c r="C92" s="1343"/>
      <c r="D92" s="1391" t="s">
        <v>420</v>
      </c>
      <c r="E92" s="1385"/>
      <c r="F92" s="1394"/>
      <c r="G92" s="431">
        <f>'Matriz de Cumplimiento  I Cuat.'!Q104</f>
        <v>1</v>
      </c>
      <c r="H92" s="1290"/>
      <c r="I92" s="1302"/>
    </row>
    <row r="93" spans="2:9" ht="15.75" thickBot="1" x14ac:dyDescent="0.3">
      <c r="B93" s="330">
        <f t="shared" si="4"/>
        <v>90</v>
      </c>
      <c r="C93" s="1343"/>
      <c r="D93" s="1391"/>
      <c r="E93" s="1386"/>
      <c r="F93" s="1395"/>
      <c r="G93" s="431">
        <f>'Matriz de Cumplimiento  I Cuat.'!Q105</f>
        <v>1</v>
      </c>
      <c r="H93" s="1290"/>
      <c r="I93" s="1302"/>
    </row>
    <row r="94" spans="2:9" ht="21" customHeight="1" thickBot="1" x14ac:dyDescent="0.3">
      <c r="B94" s="330">
        <f t="shared" si="4"/>
        <v>91</v>
      </c>
      <c r="C94" s="1343"/>
      <c r="D94" s="1391" t="s">
        <v>420</v>
      </c>
      <c r="E94" s="331" t="s">
        <v>431</v>
      </c>
      <c r="F94" s="365" t="s">
        <v>432</v>
      </c>
      <c r="G94" s="431">
        <f>'Matriz de Cumplimiento  I Cuat.'!Q106</f>
        <v>1</v>
      </c>
      <c r="H94" s="421">
        <f>G94</f>
        <v>1</v>
      </c>
      <c r="I94" s="1302"/>
    </row>
    <row r="95" spans="2:9" ht="15.75" thickBot="1" x14ac:dyDescent="0.3">
      <c r="B95" s="330">
        <f t="shared" si="4"/>
        <v>92</v>
      </c>
      <c r="C95" s="1343"/>
      <c r="D95" s="1391" t="s">
        <v>420</v>
      </c>
      <c r="E95" s="1396" t="s">
        <v>436</v>
      </c>
      <c r="F95" s="1397" t="s">
        <v>437</v>
      </c>
      <c r="G95" s="431">
        <f>'Matriz de Cumplimiento  I Cuat.'!Q107</f>
        <v>1</v>
      </c>
      <c r="H95" s="1290">
        <f>AVERAGE(G95:G96)</f>
        <v>1</v>
      </c>
      <c r="I95" s="1302"/>
    </row>
    <row r="96" spans="2:9" ht="15.75" thickBot="1" x14ac:dyDescent="0.3">
      <c r="B96" s="330">
        <f t="shared" si="4"/>
        <v>93</v>
      </c>
      <c r="C96" s="1343"/>
      <c r="D96" s="1391" t="s">
        <v>420</v>
      </c>
      <c r="E96" s="1386"/>
      <c r="F96" s="1395" t="s">
        <v>437</v>
      </c>
      <c r="G96" s="431">
        <f>'Matriz de Cumplimiento  I Cuat.'!Q108</f>
        <v>1</v>
      </c>
      <c r="H96" s="1291"/>
      <c r="I96" s="1302"/>
    </row>
    <row r="97" spans="2:11" ht="15.75" thickBot="1" x14ac:dyDescent="0.3">
      <c r="B97" s="330">
        <f t="shared" si="4"/>
        <v>94</v>
      </c>
      <c r="C97" s="1343"/>
      <c r="D97" s="1391" t="s">
        <v>420</v>
      </c>
      <c r="E97" s="1384" t="s">
        <v>441</v>
      </c>
      <c r="F97" s="1387" t="s">
        <v>442</v>
      </c>
      <c r="G97" s="431">
        <f>'Matriz de Cumplimiento  I Cuat.'!Q109</f>
        <v>1</v>
      </c>
      <c r="H97" s="1290">
        <f>AVERAGE(G97:G99)</f>
        <v>1</v>
      </c>
      <c r="I97" s="1302"/>
    </row>
    <row r="98" spans="2:11" ht="15.75" thickBot="1" x14ac:dyDescent="0.3">
      <c r="B98" s="330">
        <f t="shared" si="4"/>
        <v>95</v>
      </c>
      <c r="C98" s="1343"/>
      <c r="D98" s="1391" t="s">
        <v>420</v>
      </c>
      <c r="E98" s="1385"/>
      <c r="F98" s="1388" t="s">
        <v>442</v>
      </c>
      <c r="G98" s="431">
        <f>'Matriz de Cumplimiento  I Cuat.'!Q110</f>
        <v>1</v>
      </c>
      <c r="H98" s="1291"/>
      <c r="I98" s="1302"/>
    </row>
    <row r="99" spans="2:11" ht="15.75" thickBot="1" x14ac:dyDescent="0.3">
      <c r="B99" s="330">
        <f t="shared" si="4"/>
        <v>96</v>
      </c>
      <c r="C99" s="1343"/>
      <c r="D99" s="1391" t="s">
        <v>420</v>
      </c>
      <c r="E99" s="1386"/>
      <c r="F99" s="1389" t="s">
        <v>442</v>
      </c>
      <c r="G99" s="431">
        <f>'Matriz de Cumplimiento  I Cuat.'!Q111</f>
        <v>1</v>
      </c>
      <c r="H99" s="1291"/>
      <c r="I99" s="1302"/>
    </row>
    <row r="100" spans="2:11" ht="21" customHeight="1" thickBot="1" x14ac:dyDescent="0.3">
      <c r="B100" s="330">
        <f t="shared" si="4"/>
        <v>97</v>
      </c>
      <c r="C100" s="1343"/>
      <c r="D100" s="1391" t="s">
        <v>420</v>
      </c>
      <c r="E100" s="394" t="s">
        <v>446</v>
      </c>
      <c r="F100" s="366" t="s">
        <v>447</v>
      </c>
      <c r="G100" s="431">
        <f>'Matriz de Cumplimiento  I Cuat.'!Q112</f>
        <v>0.7</v>
      </c>
      <c r="H100" s="421">
        <f>G100</f>
        <v>0.7</v>
      </c>
      <c r="I100" s="1302"/>
    </row>
    <row r="101" spans="2:11" ht="15.75" customHeight="1" thickBot="1" x14ac:dyDescent="0.3">
      <c r="B101" s="330">
        <f t="shared" si="4"/>
        <v>98</v>
      </c>
      <c r="C101" s="1343"/>
      <c r="D101" s="1391" t="s">
        <v>420</v>
      </c>
      <c r="E101" s="436" t="s">
        <v>451</v>
      </c>
      <c r="F101" s="389" t="s">
        <v>452</v>
      </c>
      <c r="G101" s="431">
        <f>'Matriz de Cumplimiento  I Cuat.'!Q113</f>
        <v>1</v>
      </c>
      <c r="H101" s="421">
        <f>G101</f>
        <v>1</v>
      </c>
      <c r="I101" s="1302"/>
    </row>
    <row r="102" spans="2:11" ht="15.75" customHeight="1" thickBot="1" x14ac:dyDescent="0.3">
      <c r="B102" s="330">
        <f t="shared" si="4"/>
        <v>99</v>
      </c>
      <c r="C102" s="1341">
        <v>8</v>
      </c>
      <c r="D102" s="1318" t="s">
        <v>570</v>
      </c>
      <c r="E102" s="385" t="s">
        <v>459</v>
      </c>
      <c r="F102" s="358" t="s">
        <v>460</v>
      </c>
      <c r="G102" s="392">
        <f>'Matriz de Cumplimiento  I Cuat.'!Q118</f>
        <v>1</v>
      </c>
      <c r="H102" s="1301">
        <f>AVERAGE(G102:G106)</f>
        <v>0.88000000000000012</v>
      </c>
      <c r="I102" s="1301">
        <f>H102</f>
        <v>0.88000000000000012</v>
      </c>
    </row>
    <row r="103" spans="2:11" ht="24" customHeight="1" thickBot="1" x14ac:dyDescent="0.3">
      <c r="B103" s="330">
        <f t="shared" si="4"/>
        <v>100</v>
      </c>
      <c r="C103" s="1341"/>
      <c r="D103" s="1319"/>
      <c r="E103" s="426" t="s">
        <v>463</v>
      </c>
      <c r="F103" s="360" t="s">
        <v>464</v>
      </c>
      <c r="G103" s="392">
        <f>'Matriz de Cumplimiento  I Cuat.'!Q119</f>
        <v>0.7</v>
      </c>
      <c r="H103" s="1374"/>
      <c r="I103" s="1302"/>
    </row>
    <row r="104" spans="2:11" ht="17.25" customHeight="1" thickBot="1" x14ac:dyDescent="0.3">
      <c r="B104" s="330">
        <f t="shared" si="4"/>
        <v>101</v>
      </c>
      <c r="C104" s="1341"/>
      <c r="D104" s="1319"/>
      <c r="E104" s="426" t="s">
        <v>465</v>
      </c>
      <c r="F104" s="360" t="s">
        <v>466</v>
      </c>
      <c r="G104" s="392">
        <f>'Matriz de Cumplimiento  I Cuat.'!Q120</f>
        <v>0.7</v>
      </c>
      <c r="H104" s="1374"/>
      <c r="I104" s="1302"/>
    </row>
    <row r="105" spans="2:11" ht="15.75" thickBot="1" x14ac:dyDescent="0.3">
      <c r="B105" s="330">
        <f t="shared" si="4"/>
        <v>102</v>
      </c>
      <c r="C105" s="1341"/>
      <c r="D105" s="1319"/>
      <c r="E105" s="1311" t="s">
        <v>469</v>
      </c>
      <c r="F105" s="1313" t="s">
        <v>470</v>
      </c>
      <c r="G105" s="392">
        <f>'Matriz de Cumplimiento  I Cuat.'!Q121</f>
        <v>1</v>
      </c>
      <c r="H105" s="1374"/>
      <c r="I105" s="1302"/>
    </row>
    <row r="106" spans="2:11" ht="15.75" thickBot="1" x14ac:dyDescent="0.3">
      <c r="B106" s="330">
        <f t="shared" si="4"/>
        <v>103</v>
      </c>
      <c r="C106" s="1341"/>
      <c r="D106" s="1320"/>
      <c r="E106" s="1312"/>
      <c r="F106" s="1314"/>
      <c r="G106" s="392">
        <f>'Matriz de Cumplimiento  I Cuat.'!Q122</f>
        <v>1</v>
      </c>
      <c r="H106" s="1375"/>
      <c r="I106" s="1303"/>
    </row>
    <row r="107" spans="2:11" ht="21.75" customHeight="1" thickBot="1" x14ac:dyDescent="0.3">
      <c r="B107" s="330">
        <f t="shared" si="4"/>
        <v>104</v>
      </c>
      <c r="C107" s="1400">
        <v>9</v>
      </c>
      <c r="D107" s="1368" t="s">
        <v>571</v>
      </c>
      <c r="E107" s="1370" t="s">
        <v>476</v>
      </c>
      <c r="F107" s="1372" t="s">
        <v>475</v>
      </c>
      <c r="G107" s="392">
        <f>'Matriz de Cumplimiento  I Cuat.'!Q124</f>
        <v>0.7</v>
      </c>
      <c r="H107" s="1306">
        <f>AVERAGE(G107:G110)</f>
        <v>0.7</v>
      </c>
      <c r="I107" s="1301">
        <f>H107</f>
        <v>0.7</v>
      </c>
    </row>
    <row r="108" spans="2:11" ht="15.75" thickBot="1" x14ac:dyDescent="0.3">
      <c r="B108" s="330">
        <f t="shared" si="4"/>
        <v>105</v>
      </c>
      <c r="C108" s="1401"/>
      <c r="D108" s="1369"/>
      <c r="E108" s="1371"/>
      <c r="F108" s="1373"/>
      <c r="G108" s="392">
        <f>'Matriz de Cumplimiento  I Cuat.'!Q125</f>
        <v>0.7</v>
      </c>
      <c r="H108" s="1290"/>
      <c r="I108" s="1302"/>
    </row>
    <row r="109" spans="2:11" ht="15.75" thickBot="1" x14ac:dyDescent="0.3">
      <c r="B109" s="330">
        <f t="shared" si="4"/>
        <v>106</v>
      </c>
      <c r="C109" s="1401"/>
      <c r="D109" s="1369"/>
      <c r="E109" s="1371"/>
      <c r="F109" s="1373"/>
      <c r="G109" s="392">
        <f>'Matriz de Cumplimiento  I Cuat.'!Q126</f>
        <v>0.7</v>
      </c>
      <c r="H109" s="1290"/>
      <c r="I109" s="1302"/>
    </row>
    <row r="110" spans="2:11" ht="15.75" thickBot="1" x14ac:dyDescent="0.3">
      <c r="B110" s="419">
        <f t="shared" si="4"/>
        <v>107</v>
      </c>
      <c r="C110" s="1401"/>
      <c r="D110" s="1369"/>
      <c r="E110" s="1371"/>
      <c r="F110" s="1373"/>
      <c r="G110" s="420">
        <f>'Matriz de Cumplimiento  I Cuat.'!Q127</f>
        <v>0.7</v>
      </c>
      <c r="H110" s="1290"/>
      <c r="I110" s="1302"/>
    </row>
    <row r="111" spans="2:11" ht="24.75" customHeight="1" x14ac:dyDescent="0.25">
      <c r="B111" s="332">
        <f t="shared" si="4"/>
        <v>108</v>
      </c>
      <c r="C111" s="1315">
        <v>10</v>
      </c>
      <c r="D111" s="1318" t="s">
        <v>572</v>
      </c>
      <c r="E111" s="334" t="s">
        <v>685</v>
      </c>
      <c r="F111" s="367" t="s">
        <v>686</v>
      </c>
      <c r="G111" s="392">
        <f>'Matriz de Cumplimiento  I Cuat.'!Q128</f>
        <v>1</v>
      </c>
      <c r="H111" s="437">
        <f t="shared" ref="H111:H116" si="5">G111</f>
        <v>1</v>
      </c>
      <c r="I111" s="1301">
        <f>AVERAGE(H111:H123)</f>
        <v>0.92500000000000004</v>
      </c>
    </row>
    <row r="112" spans="2:11" ht="15" customHeight="1" x14ac:dyDescent="0.25">
      <c r="B112" s="330">
        <f t="shared" si="4"/>
        <v>109</v>
      </c>
      <c r="C112" s="1316"/>
      <c r="D112" s="1319"/>
      <c r="E112" s="428" t="s">
        <v>483</v>
      </c>
      <c r="F112" s="422" t="s">
        <v>484</v>
      </c>
      <c r="G112" s="431">
        <f>'Matriz de Cumplimiento  I Cuat.'!Q129</f>
        <v>0.7</v>
      </c>
      <c r="H112" s="421">
        <f t="shared" si="5"/>
        <v>0.7</v>
      </c>
      <c r="I112" s="1302"/>
      <c r="J112" s="397"/>
      <c r="K112" s="397"/>
    </row>
    <row r="113" spans="2:9" ht="15.75" customHeight="1" x14ac:dyDescent="0.25">
      <c r="B113" s="330">
        <f t="shared" si="4"/>
        <v>110</v>
      </c>
      <c r="C113" s="1316"/>
      <c r="D113" s="1319"/>
      <c r="E113" s="432" t="s">
        <v>494</v>
      </c>
      <c r="F113" s="425" t="s">
        <v>495</v>
      </c>
      <c r="G113" s="431">
        <f>'Matriz de Cumplimiento  I Cuat.'!Q138</f>
        <v>1</v>
      </c>
      <c r="H113" s="421">
        <f t="shared" si="5"/>
        <v>1</v>
      </c>
      <c r="I113" s="1302"/>
    </row>
    <row r="114" spans="2:9" ht="15.75" customHeight="1" x14ac:dyDescent="0.25">
      <c r="B114" s="330">
        <f t="shared" si="4"/>
        <v>111</v>
      </c>
      <c r="C114" s="1316"/>
      <c r="D114" s="1319"/>
      <c r="E114" s="432" t="s">
        <v>506</v>
      </c>
      <c r="F114" s="425" t="s">
        <v>507</v>
      </c>
      <c r="G114" s="431">
        <f>'Matriz de Cumplimiento  I Cuat.'!Q153</f>
        <v>1</v>
      </c>
      <c r="H114" s="421">
        <f t="shared" si="5"/>
        <v>1</v>
      </c>
      <c r="I114" s="1302"/>
    </row>
    <row r="115" spans="2:9" ht="15" customHeight="1" x14ac:dyDescent="0.25">
      <c r="B115" s="330">
        <f t="shared" si="4"/>
        <v>112</v>
      </c>
      <c r="C115" s="1316"/>
      <c r="D115" s="1319"/>
      <c r="E115" s="432" t="s">
        <v>512</v>
      </c>
      <c r="F115" s="353" t="s">
        <v>513</v>
      </c>
      <c r="G115" s="431">
        <f>'Matriz de Cumplimiento  I Cuat.'!Q162</f>
        <v>1</v>
      </c>
      <c r="H115" s="421">
        <f t="shared" si="5"/>
        <v>1</v>
      </c>
      <c r="I115" s="1302"/>
    </row>
    <row r="116" spans="2:9" ht="15" customHeight="1" x14ac:dyDescent="0.25">
      <c r="B116" s="330">
        <f t="shared" si="4"/>
        <v>113</v>
      </c>
      <c r="C116" s="1316"/>
      <c r="D116" s="1319"/>
      <c r="E116" s="432" t="s">
        <v>515</v>
      </c>
      <c r="F116" s="353" t="s">
        <v>516</v>
      </c>
      <c r="G116" s="431">
        <f>'Matriz de Cumplimiento  I Cuat.'!Q163</f>
        <v>0.7</v>
      </c>
      <c r="H116" s="421">
        <f t="shared" si="5"/>
        <v>0.7</v>
      </c>
      <c r="I116" s="1302"/>
    </row>
    <row r="117" spans="2:9" x14ac:dyDescent="0.25">
      <c r="B117" s="330">
        <f t="shared" si="4"/>
        <v>114</v>
      </c>
      <c r="C117" s="1316"/>
      <c r="D117" s="1319"/>
      <c r="E117" s="1321" t="s">
        <v>520</v>
      </c>
      <c r="F117" s="1323" t="s">
        <v>521</v>
      </c>
      <c r="G117" s="431">
        <f>'Matriz de Cumplimiento  I Cuat.'!Q164</f>
        <v>0.7</v>
      </c>
      <c r="H117" s="1290">
        <f>AVERAGE(G117:G118)</f>
        <v>0.85</v>
      </c>
      <c r="I117" s="1302"/>
    </row>
    <row r="118" spans="2:9" x14ac:dyDescent="0.25">
      <c r="B118" s="330">
        <f t="shared" si="4"/>
        <v>115</v>
      </c>
      <c r="C118" s="1316"/>
      <c r="D118" s="1319"/>
      <c r="E118" s="1322"/>
      <c r="F118" s="1324"/>
      <c r="G118" s="431">
        <f>'Matriz de Cumplimiento  I Cuat.'!Q165</f>
        <v>1</v>
      </c>
      <c r="H118" s="1291"/>
      <c r="I118" s="1302"/>
    </row>
    <row r="119" spans="2:9" x14ac:dyDescent="0.25">
      <c r="B119" s="330">
        <f t="shared" si="4"/>
        <v>116</v>
      </c>
      <c r="C119" s="1316"/>
      <c r="D119" s="1319"/>
      <c r="E119" s="1321" t="s">
        <v>525</v>
      </c>
      <c r="F119" s="1313" t="s">
        <v>526</v>
      </c>
      <c r="G119" s="431">
        <f>'Matriz de Cumplimiento  I Cuat.'!Q166</f>
        <v>1</v>
      </c>
      <c r="H119" s="1290">
        <f>AVERAGE(G119:G120)</f>
        <v>1</v>
      </c>
      <c r="I119" s="1302"/>
    </row>
    <row r="120" spans="2:9" x14ac:dyDescent="0.25">
      <c r="B120" s="330">
        <f t="shared" si="4"/>
        <v>117</v>
      </c>
      <c r="C120" s="1316"/>
      <c r="D120" s="1319"/>
      <c r="E120" s="1322"/>
      <c r="F120" s="1294" t="s">
        <v>526</v>
      </c>
      <c r="G120" s="431">
        <f>'Matriz de Cumplimiento  I Cuat.'!Q167</f>
        <v>1</v>
      </c>
      <c r="H120" s="1291"/>
      <c r="I120" s="1302"/>
    </row>
    <row r="121" spans="2:9" ht="23.25" customHeight="1" x14ac:dyDescent="0.25">
      <c r="B121" s="330">
        <f t="shared" si="4"/>
        <v>118</v>
      </c>
      <c r="C121" s="1316"/>
      <c r="D121" s="1319"/>
      <c r="E121" s="426" t="s">
        <v>530</v>
      </c>
      <c r="F121" s="360" t="s">
        <v>531</v>
      </c>
      <c r="G121" s="431">
        <f>'Matriz de Cumplimiento  I Cuat.'!Q168</f>
        <v>1</v>
      </c>
      <c r="H121" s="421">
        <f>G121</f>
        <v>1</v>
      </c>
      <c r="I121" s="1302"/>
    </row>
    <row r="122" spans="2:9" ht="23.25" customHeight="1" x14ac:dyDescent="0.25">
      <c r="B122" s="419"/>
      <c r="C122" s="1316"/>
      <c r="D122" s="1319"/>
      <c r="E122" s="1398" t="s">
        <v>535</v>
      </c>
      <c r="F122" s="1304" t="s">
        <v>536</v>
      </c>
      <c r="G122" s="375">
        <f>'Matriz de Cumplimiento  I Cuat.'!Q169</f>
        <v>1</v>
      </c>
      <c r="H122" s="1374">
        <f>AVERAGE(G122:G123)</f>
        <v>1</v>
      </c>
      <c r="I122" s="1302"/>
    </row>
    <row r="123" spans="2:9" ht="15.75" customHeight="1" thickBot="1" x14ac:dyDescent="0.3">
      <c r="B123" s="333">
        <f>B121+1</f>
        <v>119</v>
      </c>
      <c r="C123" s="1317"/>
      <c r="D123" s="1320"/>
      <c r="E123" s="1399"/>
      <c r="F123" s="1305"/>
      <c r="G123" s="381">
        <f>'Matriz de Cumplimiento  I Cuat.'!Q170</f>
        <v>1</v>
      </c>
      <c r="H123" s="1375"/>
      <c r="I123" s="1303"/>
    </row>
    <row r="124" spans="2:9" ht="24.75" customHeight="1" x14ac:dyDescent="0.25">
      <c r="B124" s="335"/>
      <c r="C124" s="335"/>
      <c r="D124" s="335"/>
      <c r="E124" s="335"/>
      <c r="F124" s="335"/>
      <c r="G124" s="1295" t="s">
        <v>727</v>
      </c>
      <c r="H124" s="1296"/>
      <c r="I124" s="1299">
        <f>AVERAGE(I3:I123)</f>
        <v>0.90720833333333339</v>
      </c>
    </row>
    <row r="125" spans="2:9" ht="24.75" customHeight="1" x14ac:dyDescent="0.25">
      <c r="G125" s="1295"/>
      <c r="H125" s="1296"/>
      <c r="I125" s="1299"/>
    </row>
    <row r="126" spans="2:9" ht="24.75" customHeight="1" thickBot="1" x14ac:dyDescent="0.3">
      <c r="G126" s="1297"/>
      <c r="H126" s="1298"/>
      <c r="I126" s="1300"/>
    </row>
  </sheetData>
  <sheetProtection formatCells="0" formatColumns="0" formatRows="0"/>
  <autoFilter ref="B2:M126">
    <filterColumn colId="1" showButton="0"/>
    <filterColumn colId="3" showButton="0"/>
  </autoFilter>
  <mergeCells count="103">
    <mergeCell ref="AA2:AD2"/>
    <mergeCell ref="Z2:Z3"/>
    <mergeCell ref="W3:X3"/>
    <mergeCell ref="Q3:R3"/>
    <mergeCell ref="S3:T3"/>
    <mergeCell ref="U3:V3"/>
    <mergeCell ref="B1:I1"/>
    <mergeCell ref="C2:D2"/>
    <mergeCell ref="E2:F2"/>
    <mergeCell ref="C3:F3"/>
    <mergeCell ref="I3:I17"/>
    <mergeCell ref="C4:C17"/>
    <mergeCell ref="D4:D17"/>
    <mergeCell ref="E4:E8"/>
    <mergeCell ref="F4:F8"/>
    <mergeCell ref="H4:H8"/>
    <mergeCell ref="I18:I27"/>
    <mergeCell ref="E9:E12"/>
    <mergeCell ref="F9:F12"/>
    <mergeCell ref="H9:H12"/>
    <mergeCell ref="E13:E16"/>
    <mergeCell ref="F13:F16"/>
    <mergeCell ref="H13:H16"/>
    <mergeCell ref="C18:C27"/>
    <mergeCell ref="D18:D27"/>
    <mergeCell ref="E18:E19"/>
    <mergeCell ref="F18:F19"/>
    <mergeCell ref="H18:H19"/>
    <mergeCell ref="C28:C38"/>
    <mergeCell ref="D28:D38"/>
    <mergeCell ref="I28:I38"/>
    <mergeCell ref="E31:E33"/>
    <mergeCell ref="F31:F33"/>
    <mergeCell ref="H31:H33"/>
    <mergeCell ref="E34:E35"/>
    <mergeCell ref="F34:F35"/>
    <mergeCell ref="H34:H35"/>
    <mergeCell ref="I39:I61"/>
    <mergeCell ref="E55:E60"/>
    <mergeCell ref="F55:F60"/>
    <mergeCell ref="H55:H58"/>
    <mergeCell ref="C62:C66"/>
    <mergeCell ref="D62:D66"/>
    <mergeCell ref="I62:I66"/>
    <mergeCell ref="E63:E65"/>
    <mergeCell ref="F63:F65"/>
    <mergeCell ref="H63:H65"/>
    <mergeCell ref="C39:C61"/>
    <mergeCell ref="D39:D61"/>
    <mergeCell ref="E39:E54"/>
    <mergeCell ref="F39:F54"/>
    <mergeCell ref="G39:G54"/>
    <mergeCell ref="H39:H54"/>
    <mergeCell ref="I67:I88"/>
    <mergeCell ref="E75:E81"/>
    <mergeCell ref="F75:F81"/>
    <mergeCell ref="H75:H81"/>
    <mergeCell ref="E84:E87"/>
    <mergeCell ref="F84:F87"/>
    <mergeCell ref="H84:H87"/>
    <mergeCell ref="C89:C101"/>
    <mergeCell ref="D89:D101"/>
    <mergeCell ref="E89:E93"/>
    <mergeCell ref="F89:F93"/>
    <mergeCell ref="H89:H93"/>
    <mergeCell ref="C67:C88"/>
    <mergeCell ref="D67:D88"/>
    <mergeCell ref="E67:E74"/>
    <mergeCell ref="F67:F74"/>
    <mergeCell ref="H67:H74"/>
    <mergeCell ref="I89:I101"/>
    <mergeCell ref="E95:E96"/>
    <mergeCell ref="F95:F96"/>
    <mergeCell ref="H95:H96"/>
    <mergeCell ref="E97:E99"/>
    <mergeCell ref="F97:F99"/>
    <mergeCell ref="H97:H99"/>
    <mergeCell ref="I107:I110"/>
    <mergeCell ref="C102:C106"/>
    <mergeCell ref="D102:D106"/>
    <mergeCell ref="H102:H106"/>
    <mergeCell ref="I102:I106"/>
    <mergeCell ref="E105:E106"/>
    <mergeCell ref="F105:F106"/>
    <mergeCell ref="C107:C110"/>
    <mergeCell ref="D107:D110"/>
    <mergeCell ref="E107:E110"/>
    <mergeCell ref="F107:F110"/>
    <mergeCell ref="H107:H110"/>
    <mergeCell ref="F122:F123"/>
    <mergeCell ref="H122:H123"/>
    <mergeCell ref="G124:H126"/>
    <mergeCell ref="I124:I126"/>
    <mergeCell ref="C111:C123"/>
    <mergeCell ref="D111:D123"/>
    <mergeCell ref="I111:I123"/>
    <mergeCell ref="E117:E118"/>
    <mergeCell ref="F117:F118"/>
    <mergeCell ref="H117:H118"/>
    <mergeCell ref="E119:E120"/>
    <mergeCell ref="F119:F120"/>
    <mergeCell ref="H119:H120"/>
    <mergeCell ref="E122:E1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43</vt:i4>
      </vt:variant>
    </vt:vector>
  </HeadingPairs>
  <TitlesOfParts>
    <vt:vector size="54" baseType="lpstr">
      <vt:lpstr>Matríz de Cumplimiento Ley 1712</vt:lpstr>
      <vt:lpstr>Responsables</vt:lpstr>
      <vt:lpstr>Hoja1</vt:lpstr>
      <vt:lpstr>filtro</vt:lpstr>
      <vt:lpstr>TABLA</vt:lpstr>
      <vt:lpstr>Hoja2</vt:lpstr>
      <vt:lpstr>Matriz de Cumplimiento  I Cuat.</vt:lpstr>
      <vt:lpstr>Tabla ajustada OAP</vt:lpstr>
      <vt:lpstr>Tabla ajustada OCI</vt:lpstr>
      <vt:lpstr>Hoja3</vt:lpstr>
      <vt:lpstr>listaa</vt:lpstr>
      <vt:lpstr>filtro!_FilterDatabase_0</vt:lpstr>
      <vt:lpstr>'Matriz de Cumplimiento  I Cuat.'!_FilterDatabase_0</vt:lpstr>
      <vt:lpstr>filtro!_FilterDatabase_0_0</vt:lpstr>
      <vt:lpstr>'Matriz de Cumplimiento  I Cuat.'!_FilterDatabase_0_0</vt:lpstr>
      <vt:lpstr>filtro!_FilterDatabase_0_0_0</vt:lpstr>
      <vt:lpstr>'Matriz de Cumplimiento  I Cuat.'!_FilterDatabase_0_0_0</vt:lpstr>
      <vt:lpstr>filtro!Área_de_impresión</vt:lpstr>
      <vt:lpstr>'Matriz de Cumplimiento  I Cuat.'!Área_de_impresión</vt:lpstr>
      <vt:lpstr>'Matríz de Cumplimiento Ley 1712'!Área_de_impresión</vt:lpstr>
      <vt:lpstr>filtro!Print_Area_0</vt:lpstr>
      <vt:lpstr>'Matriz de Cumplimiento  I Cuat.'!Print_Area_0</vt:lpstr>
      <vt:lpstr>filtro!Print_Area_0_0</vt:lpstr>
      <vt:lpstr>'Matriz de Cumplimiento  I Cuat.'!Print_Area_0_0</vt:lpstr>
      <vt:lpstr>filtro!Print_Area_0_0_0</vt:lpstr>
      <vt:lpstr>'Matriz de Cumplimiento  I Cuat.'!Print_Area_0_0_0</vt:lpstr>
      <vt:lpstr>filtro!Print_Titles_0</vt:lpstr>
      <vt:lpstr>'Matriz de Cumplimiento  I Cuat.'!Print_Titles_0</vt:lpstr>
      <vt:lpstr>filtro!Print_Titles_0_0</vt:lpstr>
      <vt:lpstr>'Matriz de Cumplimiento  I Cuat.'!Print_Titles_0_0</vt:lpstr>
      <vt:lpstr>filtro!Títulos_a_imprimir</vt:lpstr>
      <vt:lpstr>'Matriz de Cumplimiento  I Cuat.'!Títulos_a_imprimir</vt:lpstr>
      <vt:lpstr>'Matríz de Cumplimiento Ley 1712'!Títulos_a_imprimir</vt:lpstr>
      <vt:lpstr>Responsables!Títulos_a_imprimir</vt:lpstr>
      <vt:lpstr>filtro!Z_02E5D866_D53A_4EF6_B50C_D3093017D776_.wvu.FilterData</vt:lpstr>
      <vt:lpstr>'Matriz de Cumplimiento  I Cuat.'!Z_02E5D866_D53A_4EF6_B50C_D3093017D776_.wvu.FilterData</vt:lpstr>
      <vt:lpstr>filtro!Z_1EAEE9B9_E6FE_4188_9E38_7E6D9DDC7F9D_.wvu.FilterData</vt:lpstr>
      <vt:lpstr>'Matriz de Cumplimiento  I Cuat.'!Z_1EAEE9B9_E6FE_4188_9E38_7E6D9DDC7F9D_.wvu.FilterData</vt:lpstr>
      <vt:lpstr>filtro!Z_28FA599E_4F80_47B3_A19A_2948FB11B983_.wvu.FilterData</vt:lpstr>
      <vt:lpstr>'Matriz de Cumplimiento  I Cuat.'!Z_28FA599E_4F80_47B3_A19A_2948FB11B983_.wvu.FilterData</vt:lpstr>
      <vt:lpstr>filtro!Z_390D922C_AF95_4CC3_BEE3_A70589C89D96_.wvu.FilterData</vt:lpstr>
      <vt:lpstr>'Matriz de Cumplimiento  I Cuat.'!Z_390D922C_AF95_4CC3_BEE3_A70589C89D96_.wvu.FilterData</vt:lpstr>
      <vt:lpstr>filtro!Z_6C3DF6E3_8733_497E_82C7_4D8B474FBE11_.wvu.FilterData</vt:lpstr>
      <vt:lpstr>'Matriz de Cumplimiento  I Cuat.'!Z_6C3DF6E3_8733_497E_82C7_4D8B474FBE11_.wvu.FilterData</vt:lpstr>
      <vt:lpstr>filtro!Z_6C3DF6E3_8733_497E_82C7_4D8B474FBE11_.wvu.PrintArea</vt:lpstr>
      <vt:lpstr>'Matriz de Cumplimiento  I Cuat.'!Z_6C3DF6E3_8733_497E_82C7_4D8B474FBE11_.wvu.PrintArea</vt:lpstr>
      <vt:lpstr>filtro!Z_70B9DA2C_3A67_4532_B865_46B164706639_.wvu.FilterData</vt:lpstr>
      <vt:lpstr>'Matriz de Cumplimiento  I Cuat.'!Z_70B9DA2C_3A67_4532_B865_46B164706639_.wvu.FilterData</vt:lpstr>
      <vt:lpstr>filtro!Z_70B9DA2C_3A67_4532_B865_46B164706639_.wvu.PrintArea</vt:lpstr>
      <vt:lpstr>'Matriz de Cumplimiento  I Cuat.'!Z_70B9DA2C_3A67_4532_B865_46B164706639_.wvu.PrintArea</vt:lpstr>
      <vt:lpstr>filtro!Z_87B5649D_2E35_4724_A804_B6030808A779_.wvu.FilterData</vt:lpstr>
      <vt:lpstr>'Matriz de Cumplimiento  I Cuat.'!Z_87B5649D_2E35_4724_A804_B6030808A779_.wvu.FilterData</vt:lpstr>
      <vt:lpstr>filtro!Z_BF874B2C_4DFD_4433_81A9_B6E7EAB81C49_.wvu.FilterData</vt:lpstr>
      <vt:lpstr>'Matriz de Cumplimiento  I Cuat.'!Z_BF874B2C_4DFD_4433_81A9_B6E7EAB81C49_.wvu.FilterData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Romero</cp:lastModifiedBy>
  <cp:lastPrinted>2019-01-16T16:12:59Z</cp:lastPrinted>
  <dcterms:created xsi:type="dcterms:W3CDTF">2014-09-04T19:32:28Z</dcterms:created>
  <dcterms:modified xsi:type="dcterms:W3CDTF">2021-05-14T15:49:32Z</dcterms:modified>
</cp:coreProperties>
</file>